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uppi\Ragioneria\angela\Amministrazione Trasparente\bilancio preventivo e consuntivo\2023\2024\BPE 2024\"/>
    </mc:Choice>
  </mc:AlternateContent>
  <xr:revisionPtr revIDLastSave="0" documentId="8_{4D483EAD-5972-4F8A-9457-88994A4FA3EB}" xr6:coauthVersionLast="36" xr6:coauthVersionMax="36" xr10:uidLastSave="{00000000-0000-0000-0000-000000000000}"/>
  <bookViews>
    <workbookView xWindow="0" yWindow="0" windowWidth="28800" windowHeight="11925" xr2:uid="{1FEF2D76-4332-49B9-9A76-D5C73CEB7E07}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ASST'!$A$1:$I$65</definedName>
    <definedName name="VERSIONI">[1]VERSIONI!$A$2:$A$10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Q59" i="1" s="1"/>
  <c r="D58" i="1"/>
  <c r="H57" i="1" s="1"/>
  <c r="R41" i="1" s="1"/>
  <c r="C58" i="1"/>
  <c r="G57" i="1"/>
  <c r="E55" i="1"/>
  <c r="Q58" i="1" s="1"/>
  <c r="D55" i="1"/>
  <c r="H54" i="1" s="1"/>
  <c r="R40" i="1" s="1"/>
  <c r="C55" i="1"/>
  <c r="G54" i="1" s="1"/>
  <c r="R22" i="1" s="1"/>
  <c r="D54" i="1"/>
  <c r="P40" i="1" s="1"/>
  <c r="C54" i="1"/>
  <c r="P22" i="1" s="1"/>
  <c r="E51" i="1"/>
  <c r="D51" i="1"/>
  <c r="C51" i="1"/>
  <c r="E45" i="1"/>
  <c r="D45" i="1"/>
  <c r="C45" i="1"/>
  <c r="E42" i="1"/>
  <c r="P54" i="1" s="1"/>
  <c r="D42" i="1"/>
  <c r="P36" i="1" s="1"/>
  <c r="C42" i="1"/>
  <c r="P18" i="1" s="1"/>
  <c r="Q41" i="1"/>
  <c r="Q40" i="1"/>
  <c r="P39" i="1"/>
  <c r="E39" i="1"/>
  <c r="D39" i="1"/>
  <c r="P35" i="1" s="1"/>
  <c r="C39" i="1"/>
  <c r="P37" i="1"/>
  <c r="E36" i="1"/>
  <c r="D36" i="1"/>
  <c r="P34" i="1" s="1"/>
  <c r="C36" i="1"/>
  <c r="E33" i="1"/>
  <c r="D33" i="1"/>
  <c r="P33" i="1" s="1"/>
  <c r="C33" i="1"/>
  <c r="P15" i="1" s="1"/>
  <c r="E30" i="1"/>
  <c r="D30" i="1"/>
  <c r="P32" i="1" s="1"/>
  <c r="C30" i="1"/>
  <c r="P14" i="1" s="1"/>
  <c r="E27" i="1"/>
  <c r="D27" i="1"/>
  <c r="P31" i="1" s="1"/>
  <c r="C27" i="1"/>
  <c r="E24" i="1"/>
  <c r="P48" i="1" s="1"/>
  <c r="D24" i="1"/>
  <c r="P30" i="1" s="1"/>
  <c r="C24" i="1"/>
  <c r="P12" i="1" s="1"/>
  <c r="R23" i="1"/>
  <c r="Q23" i="1"/>
  <c r="O23" i="1"/>
  <c r="O41" i="1" s="1"/>
  <c r="O59" i="1" s="1"/>
  <c r="N23" i="1"/>
  <c r="N41" i="1" s="1"/>
  <c r="N59" i="1" s="1"/>
  <c r="O22" i="1"/>
  <c r="O40" i="1" s="1"/>
  <c r="O58" i="1" s="1"/>
  <c r="N22" i="1"/>
  <c r="N40" i="1" s="1"/>
  <c r="N58" i="1" s="1"/>
  <c r="P21" i="1"/>
  <c r="O21" i="1"/>
  <c r="O39" i="1" s="1"/>
  <c r="O57" i="1" s="1"/>
  <c r="N21" i="1"/>
  <c r="N39" i="1" s="1"/>
  <c r="N57" i="1" s="1"/>
  <c r="E21" i="1"/>
  <c r="D21" i="1"/>
  <c r="P29" i="1" s="1"/>
  <c r="C21" i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N37" i="1" s="1"/>
  <c r="N55" i="1" s="1"/>
  <c r="O18" i="1"/>
  <c r="O36" i="1" s="1"/>
  <c r="O54" i="1" s="1"/>
  <c r="N18" i="1"/>
  <c r="N36" i="1" s="1"/>
  <c r="N54" i="1" s="1"/>
  <c r="E18" i="1"/>
  <c r="D18" i="1"/>
  <c r="P28" i="1" s="1"/>
  <c r="C18" i="1"/>
  <c r="P17" i="1"/>
  <c r="O17" i="1"/>
  <c r="O35" i="1" s="1"/>
  <c r="O53" i="1" s="1"/>
  <c r="N17" i="1"/>
  <c r="N35" i="1" s="1"/>
  <c r="N53" i="1" s="1"/>
  <c r="P16" i="1"/>
  <c r="O16" i="1"/>
  <c r="O34" i="1" s="1"/>
  <c r="O52" i="1" s="1"/>
  <c r="N16" i="1"/>
  <c r="N34" i="1" s="1"/>
  <c r="N52" i="1" s="1"/>
  <c r="O15" i="1"/>
  <c r="O33" i="1" s="1"/>
  <c r="O51" i="1" s="1"/>
  <c r="N15" i="1"/>
  <c r="N33" i="1" s="1"/>
  <c r="N51" i="1" s="1"/>
  <c r="E15" i="1"/>
  <c r="D15" i="1"/>
  <c r="P27" i="1" s="1"/>
  <c r="C15" i="1"/>
  <c r="P9" i="1" s="1"/>
  <c r="O14" i="1"/>
  <c r="O32" i="1" s="1"/>
  <c r="O50" i="1" s="1"/>
  <c r="N14" i="1"/>
  <c r="N32" i="1" s="1"/>
  <c r="N50" i="1" s="1"/>
  <c r="P13" i="1"/>
  <c r="O13" i="1"/>
  <c r="O31" i="1" s="1"/>
  <c r="O49" i="1" s="1"/>
  <c r="N13" i="1"/>
  <c r="N31" i="1" s="1"/>
  <c r="N49" i="1" s="1"/>
  <c r="O12" i="1"/>
  <c r="O30" i="1" s="1"/>
  <c r="O48" i="1" s="1"/>
  <c r="N12" i="1"/>
  <c r="N30" i="1" s="1"/>
  <c r="N48" i="1" s="1"/>
  <c r="E12" i="1"/>
  <c r="D12" i="1"/>
  <c r="P26" i="1" s="1"/>
  <c r="C12" i="1"/>
  <c r="P8" i="1" s="1"/>
  <c r="P11" i="1"/>
  <c r="O11" i="1"/>
  <c r="O29" i="1" s="1"/>
  <c r="O47" i="1" s="1"/>
  <c r="N11" i="1"/>
  <c r="N29" i="1" s="1"/>
  <c r="N47" i="1" s="1"/>
  <c r="P10" i="1"/>
  <c r="O10" i="1"/>
  <c r="O28" i="1" s="1"/>
  <c r="O46" i="1" s="1"/>
  <c r="N10" i="1"/>
  <c r="N28" i="1" s="1"/>
  <c r="N46" i="1" s="1"/>
  <c r="C10" i="1"/>
  <c r="G9" i="1" s="1"/>
  <c r="R7" i="1" s="1"/>
  <c r="O9" i="1"/>
  <c r="O27" i="1" s="1"/>
  <c r="O45" i="1" s="1"/>
  <c r="N9" i="1"/>
  <c r="N27" i="1" s="1"/>
  <c r="N45" i="1" s="1"/>
  <c r="E9" i="1"/>
  <c r="D9" i="1"/>
  <c r="P25" i="1" s="1"/>
  <c r="C9" i="1"/>
  <c r="P7" i="1" s="1"/>
  <c r="O8" i="1"/>
  <c r="O26" i="1" s="1"/>
  <c r="O44" i="1" s="1"/>
  <c r="N8" i="1"/>
  <c r="N26" i="1" s="1"/>
  <c r="N44" i="1" s="1"/>
  <c r="O7" i="1"/>
  <c r="O25" i="1" s="1"/>
  <c r="O43" i="1" s="1"/>
  <c r="N7" i="1"/>
  <c r="N25" i="1" s="1"/>
  <c r="N43" i="1" s="1"/>
  <c r="E7" i="1"/>
  <c r="Q42" i="1" s="1"/>
  <c r="D7" i="1"/>
  <c r="Q24" i="1" s="1"/>
  <c r="C7" i="1"/>
  <c r="Q6" i="1" s="1"/>
  <c r="O6" i="1"/>
  <c r="O24" i="1" s="1"/>
  <c r="O42" i="1" s="1"/>
  <c r="N6" i="1"/>
  <c r="N24" i="1" s="1"/>
  <c r="N42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E6" i="1"/>
  <c r="P42" i="1" s="1"/>
  <c r="D6" i="1"/>
  <c r="P24" i="1" s="1"/>
  <c r="C6" i="1"/>
  <c r="P6" i="1" s="1"/>
  <c r="E4" i="1"/>
  <c r="I4" i="1" s="1"/>
  <c r="D4" i="1"/>
  <c r="H4" i="1" s="1"/>
  <c r="C4" i="1"/>
  <c r="G4" i="1" s="1"/>
  <c r="B2" i="1"/>
  <c r="A2" i="1"/>
  <c r="A1" i="1"/>
  <c r="C48" i="1" l="1"/>
  <c r="P20" i="1" s="1"/>
  <c r="C13" i="1"/>
  <c r="D48" i="1"/>
  <c r="P38" i="1" s="1"/>
  <c r="P46" i="1"/>
  <c r="E48" i="1"/>
  <c r="P52" i="1"/>
  <c r="E54" i="1"/>
  <c r="G6" i="1"/>
  <c r="R6" i="1" s="1"/>
  <c r="Q22" i="1"/>
  <c r="P44" i="1"/>
  <c r="P50" i="1"/>
  <c r="H6" i="1"/>
  <c r="R24" i="1" s="1"/>
  <c r="P45" i="1"/>
  <c r="P51" i="1"/>
  <c r="P57" i="1"/>
  <c r="I6" i="1"/>
  <c r="R42" i="1" s="1"/>
  <c r="C57" i="1"/>
  <c r="P23" i="1" s="1"/>
  <c r="M24" i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D57" i="1"/>
  <c r="P41" i="1" s="1"/>
  <c r="D10" i="1"/>
  <c r="P43" i="1"/>
  <c r="P49" i="1"/>
  <c r="P55" i="1"/>
  <c r="Q7" i="1"/>
  <c r="E10" i="1"/>
  <c r="I9" i="1" s="1"/>
  <c r="R43" i="1" s="1"/>
  <c r="P47" i="1"/>
  <c r="P53" i="1"/>
  <c r="C16" i="1" l="1"/>
  <c r="Q8" i="1"/>
  <c r="G12" i="1"/>
  <c r="R8" i="1" s="1"/>
  <c r="H9" i="1"/>
  <c r="R25" i="1" s="1"/>
  <c r="Q25" i="1"/>
  <c r="D13" i="1"/>
  <c r="I54" i="1"/>
  <c r="R58" i="1" s="1"/>
  <c r="P58" i="1"/>
  <c r="E57" i="1"/>
  <c r="Q43" i="1"/>
  <c r="E13" i="1"/>
  <c r="P56" i="1"/>
  <c r="E16" i="1" l="1"/>
  <c r="Q44" i="1"/>
  <c r="I12" i="1"/>
  <c r="R44" i="1" s="1"/>
  <c r="D16" i="1"/>
  <c r="Q26" i="1"/>
  <c r="H12" i="1"/>
  <c r="R26" i="1" s="1"/>
  <c r="I57" i="1"/>
  <c r="R59" i="1" s="1"/>
  <c r="P59" i="1"/>
  <c r="G15" i="1"/>
  <c r="R9" i="1" s="1"/>
  <c r="Q9" i="1"/>
  <c r="C19" i="1"/>
  <c r="H15" i="1" l="1"/>
  <c r="R27" i="1" s="1"/>
  <c r="Q27" i="1"/>
  <c r="D19" i="1"/>
  <c r="C22" i="1"/>
  <c r="G18" i="1"/>
  <c r="R10" i="1" s="1"/>
  <c r="Q10" i="1"/>
  <c r="Q45" i="1"/>
  <c r="E19" i="1"/>
  <c r="I15" i="1"/>
  <c r="R45" i="1" s="1"/>
  <c r="E22" i="1" l="1"/>
  <c r="Q46" i="1"/>
  <c r="I18" i="1"/>
  <c r="R46" i="1" s="1"/>
  <c r="Q11" i="1"/>
  <c r="G21" i="1"/>
  <c r="R11" i="1" s="1"/>
  <c r="C25" i="1"/>
  <c r="D22" i="1"/>
  <c r="H18" i="1"/>
  <c r="R28" i="1" s="1"/>
  <c r="Q28" i="1"/>
  <c r="Q47" i="1" l="1"/>
  <c r="E25" i="1"/>
  <c r="I21" i="1"/>
  <c r="R47" i="1" s="1"/>
  <c r="Q29" i="1"/>
  <c r="H21" i="1"/>
  <c r="R29" i="1" s="1"/>
  <c r="D25" i="1"/>
  <c r="Q12" i="1"/>
  <c r="C28" i="1"/>
  <c r="G24" i="1"/>
  <c r="R12" i="1" s="1"/>
  <c r="G27" i="1" l="1"/>
  <c r="R13" i="1" s="1"/>
  <c r="Q13" i="1"/>
  <c r="C31" i="1"/>
  <c r="Q30" i="1"/>
  <c r="D28" i="1"/>
  <c r="H24" i="1"/>
  <c r="R30" i="1" s="1"/>
  <c r="Q48" i="1"/>
  <c r="E28" i="1"/>
  <c r="I24" i="1"/>
  <c r="R48" i="1" s="1"/>
  <c r="H27" i="1" l="1"/>
  <c r="R31" i="1" s="1"/>
  <c r="Q31" i="1"/>
  <c r="D31" i="1"/>
  <c r="Q49" i="1"/>
  <c r="E31" i="1"/>
  <c r="I27" i="1"/>
  <c r="R49" i="1" s="1"/>
  <c r="C34" i="1"/>
  <c r="Q14" i="1"/>
  <c r="G30" i="1"/>
  <c r="R14" i="1" s="1"/>
  <c r="G33" i="1" l="1"/>
  <c r="R15" i="1" s="1"/>
  <c r="Q15" i="1"/>
  <c r="C37" i="1"/>
  <c r="E34" i="1"/>
  <c r="Q50" i="1"/>
  <c r="I30" i="1"/>
  <c r="R50" i="1" s="1"/>
  <c r="D34" i="1"/>
  <c r="Q32" i="1"/>
  <c r="H30" i="1"/>
  <c r="R32" i="1" s="1"/>
  <c r="H33" i="1" l="1"/>
  <c r="R33" i="1" s="1"/>
  <c r="Q33" i="1"/>
  <c r="D37" i="1"/>
  <c r="Q51" i="1"/>
  <c r="E37" i="1"/>
  <c r="I33" i="1"/>
  <c r="R51" i="1" s="1"/>
  <c r="C40" i="1"/>
  <c r="G36" i="1"/>
  <c r="R16" i="1" s="1"/>
  <c r="Q16" i="1"/>
  <c r="E40" i="1" l="1"/>
  <c r="Q52" i="1"/>
  <c r="I36" i="1"/>
  <c r="R52" i="1" s="1"/>
  <c r="D40" i="1"/>
  <c r="H36" i="1"/>
  <c r="R34" i="1" s="1"/>
  <c r="Q34" i="1"/>
  <c r="Q17" i="1"/>
  <c r="G39" i="1"/>
  <c r="R17" i="1" s="1"/>
  <c r="C43" i="1"/>
  <c r="Q18" i="1" l="1"/>
  <c r="C46" i="1"/>
  <c r="G42" i="1"/>
  <c r="R18" i="1" s="1"/>
  <c r="H39" i="1"/>
  <c r="R35" i="1" s="1"/>
  <c r="Q35" i="1"/>
  <c r="D43" i="1"/>
  <c r="Q53" i="1"/>
  <c r="E43" i="1"/>
  <c r="I39" i="1"/>
  <c r="R53" i="1" s="1"/>
  <c r="Q54" i="1" l="1"/>
  <c r="E46" i="1"/>
  <c r="I42" i="1"/>
  <c r="R54" i="1" s="1"/>
  <c r="Q36" i="1"/>
  <c r="D46" i="1"/>
  <c r="H42" i="1"/>
  <c r="R36" i="1" s="1"/>
  <c r="G45" i="1"/>
  <c r="R19" i="1" s="1"/>
  <c r="Q19" i="1"/>
  <c r="C52" i="1"/>
  <c r="C49" i="1"/>
  <c r="G51" i="1" l="1"/>
  <c r="R21" i="1" s="1"/>
  <c r="Q21" i="1"/>
  <c r="H45" i="1"/>
  <c r="R37" i="1" s="1"/>
  <c r="Q37" i="1"/>
  <c r="D52" i="1"/>
  <c r="D49" i="1"/>
  <c r="Q55" i="1"/>
  <c r="E52" i="1"/>
  <c r="E49" i="1"/>
  <c r="I45" i="1"/>
  <c r="R55" i="1" s="1"/>
  <c r="Q20" i="1"/>
  <c r="G48" i="1"/>
  <c r="R20" i="1" s="1"/>
  <c r="Q57" i="1" l="1"/>
  <c r="I51" i="1"/>
  <c r="R57" i="1" s="1"/>
  <c r="Q56" i="1"/>
  <c r="I48" i="1"/>
  <c r="R56" i="1" s="1"/>
  <c r="H48" i="1"/>
  <c r="R38" i="1" s="1"/>
  <c r="Q38" i="1"/>
  <c r="H51" i="1"/>
  <c r="R39" i="1" s="1"/>
  <c r="Q39" i="1"/>
</calcChain>
</file>

<file path=xl/sharedStrings.xml><?xml version="1.0" encoding="utf-8"?>
<sst xmlns="http://schemas.openxmlformats.org/spreadsheetml/2006/main" count="84" uniqueCount="52">
  <si>
    <t>XXXXXXX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</si>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</sst>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5" fontId="4" fillId="0" borderId="2" xfId="4" applyNumberFormat="1" applyFont="1" applyFill="1" applyBorder="1" applyProtection="1"/>
    <xf numFmtId="0" fontId="4" fillId="0" borderId="2" xfId="2" applyFont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5" fontId="4" fillId="0" borderId="0" xfId="1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166" fontId="4" fillId="0" borderId="4" xfId="2" applyNumberFormat="1" applyFont="1" applyFill="1" applyBorder="1" applyProtection="1"/>
    <xf numFmtId="0" fontId="4" fillId="0" borderId="4" xfId="2" applyFont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166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166" fontId="4" fillId="0" borderId="6" xfId="2" applyNumberFormat="1" applyFont="1" applyFill="1" applyBorder="1" applyProtection="1"/>
    <xf numFmtId="0" fontId="4" fillId="0" borderId="6" xfId="2" applyFont="1" applyBorder="1" applyProtection="1"/>
    <xf numFmtId="10" fontId="7" fillId="0" borderId="7" xfId="5" applyNumberFormat="1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wrapText="1"/>
    </xf>
    <xf numFmtId="166" fontId="4" fillId="0" borderId="8" xfId="2" applyNumberFormat="1" applyFont="1" applyFill="1" applyBorder="1" applyProtection="1"/>
    <xf numFmtId="0" fontId="4" fillId="0" borderId="8" xfId="2" applyFont="1" applyBorder="1" applyProtection="1"/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5" applyNumberFormat="1" applyFont="1" applyBorder="1" applyAlignment="1" applyProtection="1">
      <alignment horizontal="center" vertical="center"/>
    </xf>
    <xf numFmtId="10" fontId="7" fillId="0" borderId="11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166" fontId="9" fillId="0" borderId="6" xfId="2" applyNumberFormat="1" applyFont="1" applyFill="1" applyBorder="1" applyProtection="1"/>
    <xf numFmtId="0" fontId="9" fillId="0" borderId="6" xfId="2" applyFont="1" applyBorder="1" applyProtection="1"/>
    <xf numFmtId="10" fontId="10" fillId="0" borderId="7" xfId="5" applyNumberFormat="1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wrapText="1"/>
    </xf>
    <xf numFmtId="166" fontId="9" fillId="0" borderId="8" xfId="2" applyNumberFormat="1" applyFont="1" applyFill="1" applyBorder="1" applyProtection="1"/>
    <xf numFmtId="0" fontId="9" fillId="0" borderId="8" xfId="2" applyFont="1" applyBorder="1" applyProtection="1"/>
    <xf numFmtId="10" fontId="10" fillId="0" borderId="9" xfId="5" applyNumberFormat="1" applyFont="1" applyBorder="1" applyAlignment="1" applyProtection="1">
      <alignment horizontal="center" vertical="center"/>
    </xf>
    <xf numFmtId="10" fontId="10" fillId="0" borderId="10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166" fontId="9" fillId="0" borderId="0" xfId="2" applyNumberFormat="1" applyFont="1" applyFill="1" applyBorder="1" applyProtection="1"/>
    <xf numFmtId="0" fontId="9" fillId="0" borderId="0" xfId="2" applyFont="1" applyBorder="1" applyProtection="1"/>
    <xf numFmtId="166" fontId="4" fillId="0" borderId="6" xfId="2" applyNumberFormat="1" applyFont="1" applyFill="1" applyBorder="1" applyAlignment="1" applyProtection="1">
      <alignment vertical="center"/>
    </xf>
    <xf numFmtId="0" fontId="6" fillId="0" borderId="12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166" fontId="4" fillId="0" borderId="0" xfId="2" applyNumberFormat="1" applyFont="1" applyFill="1" applyBorder="1" applyProtection="1"/>
    <xf numFmtId="0" fontId="4" fillId="0" borderId="0" xfId="2" applyFont="1" applyBorder="1" applyProtection="1"/>
    <xf numFmtId="0" fontId="5" fillId="0" borderId="13" xfId="2" applyFont="1" applyBorder="1" applyAlignment="1" applyProtection="1">
      <alignment horizontal="center" vertical="center"/>
    </xf>
    <xf numFmtId="0" fontId="5" fillId="0" borderId="14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6">
    <cellStyle name="Migliaia 2" xfId="4" xr:uid="{9B8D5A91-B201-47CF-9D42-9FD014C7A3A8}"/>
    <cellStyle name="Normale" xfId="0" builtinId="0"/>
    <cellStyle name="Normale 2 2" xfId="1" xr:uid="{666FE4EA-593F-4FF8-A00E-77CC18856BF0}"/>
    <cellStyle name="Normale 2_conto_economico_trimestrale_TRIM_1" xfId="2" xr:uid="{D94BF58D-CF09-4CFF-A8FF-776A2E987232}"/>
    <cellStyle name="Normale 2_conto_economico_trimestrale_TRIM_3" xfId="3" xr:uid="{4442B316-856C-4F04-BE0F-73984ED95D10}"/>
    <cellStyle name="Percentuale 2" xfId="5" xr:uid="{F437F76C-ED4D-4B08-85AE-7E7131703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_20231213_1248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NI-San"/>
      <sheetName val="NI-Ter"/>
      <sheetName val="NI-118"/>
      <sheetName val="Dettaglio_CE_Tot"/>
      <sheetName val="Dettaglio_CE_San"/>
      <sheetName val="Dettaglio_CE_LP_Ric"/>
      <sheetName val="NI-Ric"/>
      <sheetName val="ESTR_PREC"/>
      <sheetName val="NI-Soc"/>
      <sheetName val="Dettaglio_CE_LP_Soc"/>
      <sheetName val="Dettaglio_CE_Ter"/>
      <sheetName val="Dettaglio_CE_LP_San"/>
      <sheetName val="Dettaglio_CE_LP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Rend_Finanz"/>
      <sheetName val="INDICATORI ASST"/>
      <sheetName val="Foglio1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704</v>
          </cell>
          <cell r="C2" t="str">
            <v>ASST CENTRO SPECIALISTICO ORTOPEDICO TRAUMATOLOGICO GAETANO PINI/CTO</v>
          </cell>
        </row>
        <row r="3">
          <cell r="B3" t="str">
            <v>2024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>
        <row r="10">
          <cell r="N10" t="str">
            <v>Prechiusura al 3° trimestre 2023</v>
          </cell>
          <cell r="O10" t="str">
            <v>Preventivo al 31/12/2024</v>
          </cell>
          <cell r="R10" t="str">
            <v>Budget primo trimestre 2024</v>
          </cell>
        </row>
        <row r="11">
          <cell r="N11">
            <v>150482459</v>
          </cell>
          <cell r="O11">
            <v>140787468</v>
          </cell>
          <cell r="R11">
            <v>35547849</v>
          </cell>
        </row>
        <row r="31">
          <cell r="N31">
            <v>26857658</v>
          </cell>
          <cell r="O31">
            <v>20015158</v>
          </cell>
          <cell r="R31">
            <v>4172090</v>
          </cell>
        </row>
        <row r="100">
          <cell r="N100">
            <v>52610</v>
          </cell>
          <cell r="O100">
            <v>0</v>
          </cell>
          <cell r="R100">
            <v>0</v>
          </cell>
        </row>
        <row r="383">
          <cell r="N383">
            <v>5630275</v>
          </cell>
          <cell r="O383">
            <v>5630275</v>
          </cell>
          <cell r="R383">
            <v>1407572</v>
          </cell>
        </row>
        <row r="400">
          <cell r="N400">
            <v>145652814</v>
          </cell>
          <cell r="O400">
            <v>135606053</v>
          </cell>
          <cell r="R400">
            <v>34237794</v>
          </cell>
        </row>
        <row r="404">
          <cell r="N404">
            <v>31073598</v>
          </cell>
          <cell r="O404">
            <v>28958257</v>
          </cell>
          <cell r="R404">
            <v>7516999</v>
          </cell>
        </row>
        <row r="406">
          <cell r="N406">
            <v>30699098</v>
          </cell>
          <cell r="O406">
            <v>28638434</v>
          </cell>
          <cell r="R406">
            <v>7430289</v>
          </cell>
        </row>
        <row r="411">
          <cell r="N411">
            <v>14362275</v>
          </cell>
          <cell r="O411">
            <v>14597393</v>
          </cell>
          <cell r="R411">
            <v>3649349</v>
          </cell>
        </row>
        <row r="412">
          <cell r="N412">
            <v>0</v>
          </cell>
          <cell r="O412">
            <v>0</v>
          </cell>
        </row>
        <row r="413">
          <cell r="N413">
            <v>1050000</v>
          </cell>
          <cell r="O413">
            <v>896700</v>
          </cell>
          <cell r="R413">
            <v>242109</v>
          </cell>
        </row>
        <row r="414">
          <cell r="N414">
            <v>411732</v>
          </cell>
          <cell r="O414">
            <v>411732</v>
          </cell>
          <cell r="R414">
            <v>102935</v>
          </cell>
        </row>
        <row r="415">
          <cell r="N415">
            <v>0</v>
          </cell>
          <cell r="O415">
            <v>0</v>
          </cell>
        </row>
        <row r="416">
          <cell r="N416">
            <v>0</v>
          </cell>
          <cell r="O416">
            <v>0</v>
          </cell>
        </row>
        <row r="417">
          <cell r="N417">
            <v>0</v>
          </cell>
          <cell r="O417">
            <v>0</v>
          </cell>
        </row>
        <row r="418">
          <cell r="N418">
            <v>27000</v>
          </cell>
          <cell r="O418">
            <v>27000</v>
          </cell>
          <cell r="R418">
            <v>7560</v>
          </cell>
        </row>
        <row r="419">
          <cell r="N419">
            <v>0</v>
          </cell>
          <cell r="O419">
            <v>0</v>
          </cell>
        </row>
        <row r="420">
          <cell r="N420">
            <v>0</v>
          </cell>
          <cell r="O420">
            <v>0</v>
          </cell>
        </row>
        <row r="421">
          <cell r="N421">
            <v>0</v>
          </cell>
          <cell r="O421">
            <v>0</v>
          </cell>
        </row>
        <row r="422">
          <cell r="N422">
            <v>6500</v>
          </cell>
          <cell r="O422">
            <v>6500</v>
          </cell>
          <cell r="R422">
            <v>1755</v>
          </cell>
        </row>
        <row r="423">
          <cell r="N423">
            <v>0</v>
          </cell>
          <cell r="O423">
            <v>0</v>
          </cell>
        </row>
        <row r="424">
          <cell r="N424">
            <v>0</v>
          </cell>
          <cell r="O424">
            <v>0</v>
          </cell>
        </row>
        <row r="425">
          <cell r="N425">
            <v>157103</v>
          </cell>
          <cell r="O425">
            <v>135108</v>
          </cell>
          <cell r="R425">
            <v>36696</v>
          </cell>
        </row>
        <row r="426">
          <cell r="N426">
            <v>0</v>
          </cell>
          <cell r="O426">
            <v>0</v>
          </cell>
        </row>
        <row r="427">
          <cell r="N427">
            <v>0</v>
          </cell>
          <cell r="O427">
            <v>0</v>
          </cell>
        </row>
        <row r="428">
          <cell r="N428">
            <v>0</v>
          </cell>
          <cell r="O428">
            <v>0</v>
          </cell>
        </row>
        <row r="429">
          <cell r="N429">
            <v>0</v>
          </cell>
          <cell r="O429">
            <v>0</v>
          </cell>
        </row>
        <row r="430">
          <cell r="N430">
            <v>0</v>
          </cell>
          <cell r="O430">
            <v>0</v>
          </cell>
        </row>
        <row r="431">
          <cell r="N431">
            <v>0</v>
          </cell>
          <cell r="O431">
            <v>0</v>
          </cell>
        </row>
        <row r="432">
          <cell r="O432">
            <v>35295</v>
          </cell>
          <cell r="R432">
            <v>9530</v>
          </cell>
        </row>
        <row r="438">
          <cell r="N438">
            <v>540000</v>
          </cell>
          <cell r="O438">
            <v>464400</v>
          </cell>
          <cell r="R438">
            <v>125388</v>
          </cell>
        </row>
        <row r="439">
          <cell r="N439">
            <v>405398</v>
          </cell>
          <cell r="O439">
            <v>348850</v>
          </cell>
          <cell r="R439">
            <v>94200</v>
          </cell>
        </row>
        <row r="440">
          <cell r="N440">
            <v>240000</v>
          </cell>
          <cell r="O440">
            <v>157000</v>
          </cell>
          <cell r="R440">
            <v>42120</v>
          </cell>
        </row>
        <row r="441">
          <cell r="N441">
            <v>0</v>
          </cell>
          <cell r="O441">
            <v>0</v>
          </cell>
        </row>
        <row r="450">
          <cell r="N450">
            <v>100000</v>
          </cell>
          <cell r="O450">
            <v>86000</v>
          </cell>
          <cell r="R450">
            <v>23220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N456">
            <v>16000</v>
          </cell>
          <cell r="O456">
            <v>13717</v>
          </cell>
          <cell r="R456">
            <v>3715</v>
          </cell>
        </row>
        <row r="457">
          <cell r="N457">
            <v>7950000</v>
          </cell>
          <cell r="O457">
            <v>6828076</v>
          </cell>
          <cell r="R457">
            <v>1846000</v>
          </cell>
        </row>
        <row r="481">
          <cell r="N481">
            <v>374500</v>
          </cell>
          <cell r="O481">
            <v>319823</v>
          </cell>
          <cell r="R481">
            <v>86710</v>
          </cell>
        </row>
        <row r="502">
          <cell r="N502">
            <v>34633573</v>
          </cell>
          <cell r="O502">
            <v>31248228</v>
          </cell>
          <cell r="R502">
            <v>7955478</v>
          </cell>
        </row>
        <row r="896">
          <cell r="N896">
            <v>1333767</v>
          </cell>
          <cell r="O896">
            <v>1256949</v>
          </cell>
          <cell r="R896">
            <v>347994</v>
          </cell>
        </row>
        <row r="909">
          <cell r="N909">
            <v>0</v>
          </cell>
          <cell r="O909">
            <v>0</v>
          </cell>
        </row>
        <row r="914">
          <cell r="N914">
            <v>200000</v>
          </cell>
          <cell r="O914">
            <v>238336</v>
          </cell>
          <cell r="R914">
            <v>59719</v>
          </cell>
        </row>
        <row r="917">
          <cell r="O917">
            <v>0</v>
          </cell>
        </row>
        <row r="928">
          <cell r="N928">
            <v>5423350</v>
          </cell>
          <cell r="O928">
            <v>4631541</v>
          </cell>
          <cell r="R928">
            <v>1157886</v>
          </cell>
        </row>
        <row r="966">
          <cell r="N966">
            <v>17231148</v>
          </cell>
          <cell r="O966">
            <v>14792519</v>
          </cell>
          <cell r="R966">
            <v>3601280</v>
          </cell>
        </row>
        <row r="995">
          <cell r="N995">
            <v>239091</v>
          </cell>
          <cell r="O995">
            <v>195952</v>
          </cell>
          <cell r="R995">
            <v>48989</v>
          </cell>
        </row>
        <row r="1004">
          <cell r="N1004">
            <v>0</v>
          </cell>
          <cell r="O1004">
            <v>0</v>
          </cell>
        </row>
        <row r="1005">
          <cell r="N1005">
            <v>0</v>
          </cell>
          <cell r="O1005">
            <v>0</v>
          </cell>
        </row>
        <row r="1007">
          <cell r="N1007">
            <v>100000</v>
          </cell>
          <cell r="O1007">
            <v>80000</v>
          </cell>
          <cell r="R1007">
            <v>20000</v>
          </cell>
        </row>
        <row r="1008">
          <cell r="N1008">
            <v>0</v>
          </cell>
          <cell r="O1008">
            <v>0</v>
          </cell>
        </row>
        <row r="1028">
          <cell r="N1028">
            <v>3671000</v>
          </cell>
          <cell r="O1028">
            <v>3135022</v>
          </cell>
          <cell r="R1028">
            <v>783756</v>
          </cell>
        </row>
        <row r="1041">
          <cell r="N1041">
            <v>960000</v>
          </cell>
          <cell r="O1041">
            <v>819840</v>
          </cell>
          <cell r="R1041">
            <v>204960</v>
          </cell>
        </row>
        <row r="1056">
          <cell r="N1056">
            <v>63085316</v>
          </cell>
          <cell r="O1056">
            <v>61782025</v>
          </cell>
          <cell r="R1056">
            <v>15349189</v>
          </cell>
        </row>
        <row r="1391">
          <cell r="N1391">
            <v>1460283</v>
          </cell>
          <cell r="O1391">
            <v>1448595</v>
          </cell>
          <cell r="R1391">
            <v>373888</v>
          </cell>
        </row>
        <row r="1615">
          <cell r="N1615">
            <v>0</v>
          </cell>
          <cell r="O1615">
            <v>0</v>
          </cell>
          <cell r="R1615">
            <v>0</v>
          </cell>
        </row>
        <row r="1738">
          <cell r="N1738">
            <v>5265424</v>
          </cell>
          <cell r="O1738">
            <v>5181415</v>
          </cell>
          <cell r="R1738">
            <v>1310055</v>
          </cell>
        </row>
        <row r="1755">
          <cell r="N1755">
            <v>145103312</v>
          </cell>
          <cell r="O1755">
            <v>134992380</v>
          </cell>
          <cell r="R1755">
            <v>34065772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26857658</v>
          </cell>
          <cell r="D37">
            <v>20015158</v>
          </cell>
          <cell r="E37">
            <v>-6842500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35F8-ABBB-4F4C-9E5E-6E3ECF34E7A3}">
  <sheetPr codeName="Foglio17">
    <pageSetUpPr fitToPage="1"/>
  </sheetPr>
  <dimension ref="A1:R66"/>
  <sheetViews>
    <sheetView showGridLines="0" tabSelected="1" view="pageBreakPreview" topLeftCell="A22" zoomScale="60" zoomScaleNormal="90" workbookViewId="0">
      <selection activeCell="H73" sqref="H73"/>
    </sheetView>
  </sheetViews>
  <sheetFormatPr defaultColWidth="11.42578125" defaultRowHeight="16.5" x14ac:dyDescent="0.3"/>
  <cols>
    <col min="1" max="1" width="25" style="2" customWidth="1"/>
    <col min="2" max="2" width="39.7109375" style="2" customWidth="1"/>
    <col min="3" max="3" width="17" style="2" customWidth="1"/>
    <col min="4" max="4" width="15.28515625" style="2" customWidth="1"/>
    <col min="5" max="5" width="14.42578125" style="2" customWidth="1"/>
    <col min="6" max="6" width="8.42578125" style="2" customWidth="1"/>
    <col min="7" max="7" width="12.5703125" style="2" customWidth="1"/>
    <col min="8" max="8" width="16" style="2" customWidth="1"/>
    <col min="9" max="9" width="13.28515625" style="2" hidden="1" customWidth="1"/>
    <col min="10" max="11" width="11.42578125" style="2" customWidth="1"/>
    <col min="12" max="13" width="9.28515625" style="3" hidden="1" customWidth="1"/>
    <col min="14" max="14" width="26.28515625" style="3" hidden="1" customWidth="1"/>
    <col min="15" max="15" width="42.7109375" style="3" hidden="1" customWidth="1"/>
    <col min="16" max="18" width="9.28515625" style="3" hidden="1" customWidth="1"/>
    <col min="19" max="256" width="11.42578125" style="2"/>
    <col min="257" max="257" width="25" style="2" customWidth="1"/>
    <col min="258" max="258" width="39.7109375" style="2" customWidth="1"/>
    <col min="259" max="259" width="17" style="2" customWidth="1"/>
    <col min="260" max="260" width="15.28515625" style="2" customWidth="1"/>
    <col min="261" max="261" width="14.42578125" style="2" customWidth="1"/>
    <col min="262" max="262" width="8.42578125" style="2" customWidth="1"/>
    <col min="263" max="263" width="12.5703125" style="2" customWidth="1"/>
    <col min="264" max="264" width="16" style="2" customWidth="1"/>
    <col min="265" max="265" width="0" style="2" hidden="1" customWidth="1"/>
    <col min="266" max="267" width="11.42578125" style="2"/>
    <col min="268" max="274" width="0" style="2" hidden="1" customWidth="1"/>
    <col min="275" max="512" width="11.42578125" style="2"/>
    <col min="513" max="513" width="25" style="2" customWidth="1"/>
    <col min="514" max="514" width="39.7109375" style="2" customWidth="1"/>
    <col min="515" max="515" width="17" style="2" customWidth="1"/>
    <col min="516" max="516" width="15.28515625" style="2" customWidth="1"/>
    <col min="517" max="517" width="14.42578125" style="2" customWidth="1"/>
    <col min="518" max="518" width="8.42578125" style="2" customWidth="1"/>
    <col min="519" max="519" width="12.5703125" style="2" customWidth="1"/>
    <col min="520" max="520" width="16" style="2" customWidth="1"/>
    <col min="521" max="521" width="0" style="2" hidden="1" customWidth="1"/>
    <col min="522" max="523" width="11.42578125" style="2"/>
    <col min="524" max="530" width="0" style="2" hidden="1" customWidth="1"/>
    <col min="531" max="768" width="11.42578125" style="2"/>
    <col min="769" max="769" width="25" style="2" customWidth="1"/>
    <col min="770" max="770" width="39.7109375" style="2" customWidth="1"/>
    <col min="771" max="771" width="17" style="2" customWidth="1"/>
    <col min="772" max="772" width="15.28515625" style="2" customWidth="1"/>
    <col min="773" max="773" width="14.42578125" style="2" customWidth="1"/>
    <col min="774" max="774" width="8.42578125" style="2" customWidth="1"/>
    <col min="775" max="775" width="12.5703125" style="2" customWidth="1"/>
    <col min="776" max="776" width="16" style="2" customWidth="1"/>
    <col min="777" max="777" width="0" style="2" hidden="1" customWidth="1"/>
    <col min="778" max="779" width="11.42578125" style="2"/>
    <col min="780" max="786" width="0" style="2" hidden="1" customWidth="1"/>
    <col min="787" max="1024" width="11.42578125" style="2"/>
    <col min="1025" max="1025" width="25" style="2" customWidth="1"/>
    <col min="1026" max="1026" width="39.7109375" style="2" customWidth="1"/>
    <col min="1027" max="1027" width="17" style="2" customWidth="1"/>
    <col min="1028" max="1028" width="15.28515625" style="2" customWidth="1"/>
    <col min="1029" max="1029" width="14.42578125" style="2" customWidth="1"/>
    <col min="1030" max="1030" width="8.42578125" style="2" customWidth="1"/>
    <col min="1031" max="1031" width="12.5703125" style="2" customWidth="1"/>
    <col min="1032" max="1032" width="16" style="2" customWidth="1"/>
    <col min="1033" max="1033" width="0" style="2" hidden="1" customWidth="1"/>
    <col min="1034" max="1035" width="11.42578125" style="2"/>
    <col min="1036" max="1042" width="0" style="2" hidden="1" customWidth="1"/>
    <col min="1043" max="1280" width="11.42578125" style="2"/>
    <col min="1281" max="1281" width="25" style="2" customWidth="1"/>
    <col min="1282" max="1282" width="39.7109375" style="2" customWidth="1"/>
    <col min="1283" max="1283" width="17" style="2" customWidth="1"/>
    <col min="1284" max="1284" width="15.28515625" style="2" customWidth="1"/>
    <col min="1285" max="1285" width="14.42578125" style="2" customWidth="1"/>
    <col min="1286" max="1286" width="8.42578125" style="2" customWidth="1"/>
    <col min="1287" max="1287" width="12.5703125" style="2" customWidth="1"/>
    <col min="1288" max="1288" width="16" style="2" customWidth="1"/>
    <col min="1289" max="1289" width="0" style="2" hidden="1" customWidth="1"/>
    <col min="1290" max="1291" width="11.42578125" style="2"/>
    <col min="1292" max="1298" width="0" style="2" hidden="1" customWidth="1"/>
    <col min="1299" max="1536" width="11.42578125" style="2"/>
    <col min="1537" max="1537" width="25" style="2" customWidth="1"/>
    <col min="1538" max="1538" width="39.7109375" style="2" customWidth="1"/>
    <col min="1539" max="1539" width="17" style="2" customWidth="1"/>
    <col min="1540" max="1540" width="15.28515625" style="2" customWidth="1"/>
    <col min="1541" max="1541" width="14.42578125" style="2" customWidth="1"/>
    <col min="1542" max="1542" width="8.42578125" style="2" customWidth="1"/>
    <col min="1543" max="1543" width="12.5703125" style="2" customWidth="1"/>
    <col min="1544" max="1544" width="16" style="2" customWidth="1"/>
    <col min="1545" max="1545" width="0" style="2" hidden="1" customWidth="1"/>
    <col min="1546" max="1547" width="11.42578125" style="2"/>
    <col min="1548" max="1554" width="0" style="2" hidden="1" customWidth="1"/>
    <col min="1555" max="1792" width="11.42578125" style="2"/>
    <col min="1793" max="1793" width="25" style="2" customWidth="1"/>
    <col min="1794" max="1794" width="39.7109375" style="2" customWidth="1"/>
    <col min="1795" max="1795" width="17" style="2" customWidth="1"/>
    <col min="1796" max="1796" width="15.28515625" style="2" customWidth="1"/>
    <col min="1797" max="1797" width="14.42578125" style="2" customWidth="1"/>
    <col min="1798" max="1798" width="8.42578125" style="2" customWidth="1"/>
    <col min="1799" max="1799" width="12.5703125" style="2" customWidth="1"/>
    <col min="1800" max="1800" width="16" style="2" customWidth="1"/>
    <col min="1801" max="1801" width="0" style="2" hidden="1" customWidth="1"/>
    <col min="1802" max="1803" width="11.42578125" style="2"/>
    <col min="1804" max="1810" width="0" style="2" hidden="1" customWidth="1"/>
    <col min="1811" max="2048" width="11.42578125" style="2"/>
    <col min="2049" max="2049" width="25" style="2" customWidth="1"/>
    <col min="2050" max="2050" width="39.7109375" style="2" customWidth="1"/>
    <col min="2051" max="2051" width="17" style="2" customWidth="1"/>
    <col min="2052" max="2052" width="15.28515625" style="2" customWidth="1"/>
    <col min="2053" max="2053" width="14.42578125" style="2" customWidth="1"/>
    <col min="2054" max="2054" width="8.42578125" style="2" customWidth="1"/>
    <col min="2055" max="2055" width="12.5703125" style="2" customWidth="1"/>
    <col min="2056" max="2056" width="16" style="2" customWidth="1"/>
    <col min="2057" max="2057" width="0" style="2" hidden="1" customWidth="1"/>
    <col min="2058" max="2059" width="11.42578125" style="2"/>
    <col min="2060" max="2066" width="0" style="2" hidden="1" customWidth="1"/>
    <col min="2067" max="2304" width="11.42578125" style="2"/>
    <col min="2305" max="2305" width="25" style="2" customWidth="1"/>
    <col min="2306" max="2306" width="39.7109375" style="2" customWidth="1"/>
    <col min="2307" max="2307" width="17" style="2" customWidth="1"/>
    <col min="2308" max="2308" width="15.28515625" style="2" customWidth="1"/>
    <col min="2309" max="2309" width="14.42578125" style="2" customWidth="1"/>
    <col min="2310" max="2310" width="8.42578125" style="2" customWidth="1"/>
    <col min="2311" max="2311" width="12.5703125" style="2" customWidth="1"/>
    <col min="2312" max="2312" width="16" style="2" customWidth="1"/>
    <col min="2313" max="2313" width="0" style="2" hidden="1" customWidth="1"/>
    <col min="2314" max="2315" width="11.42578125" style="2"/>
    <col min="2316" max="2322" width="0" style="2" hidden="1" customWidth="1"/>
    <col min="2323" max="2560" width="11.42578125" style="2"/>
    <col min="2561" max="2561" width="25" style="2" customWidth="1"/>
    <col min="2562" max="2562" width="39.7109375" style="2" customWidth="1"/>
    <col min="2563" max="2563" width="17" style="2" customWidth="1"/>
    <col min="2564" max="2564" width="15.28515625" style="2" customWidth="1"/>
    <col min="2565" max="2565" width="14.42578125" style="2" customWidth="1"/>
    <col min="2566" max="2566" width="8.42578125" style="2" customWidth="1"/>
    <col min="2567" max="2567" width="12.5703125" style="2" customWidth="1"/>
    <col min="2568" max="2568" width="16" style="2" customWidth="1"/>
    <col min="2569" max="2569" width="0" style="2" hidden="1" customWidth="1"/>
    <col min="2570" max="2571" width="11.42578125" style="2"/>
    <col min="2572" max="2578" width="0" style="2" hidden="1" customWidth="1"/>
    <col min="2579" max="2816" width="11.42578125" style="2"/>
    <col min="2817" max="2817" width="25" style="2" customWidth="1"/>
    <col min="2818" max="2818" width="39.7109375" style="2" customWidth="1"/>
    <col min="2819" max="2819" width="17" style="2" customWidth="1"/>
    <col min="2820" max="2820" width="15.28515625" style="2" customWidth="1"/>
    <col min="2821" max="2821" width="14.42578125" style="2" customWidth="1"/>
    <col min="2822" max="2822" width="8.42578125" style="2" customWidth="1"/>
    <col min="2823" max="2823" width="12.5703125" style="2" customWidth="1"/>
    <col min="2824" max="2824" width="16" style="2" customWidth="1"/>
    <col min="2825" max="2825" width="0" style="2" hidden="1" customWidth="1"/>
    <col min="2826" max="2827" width="11.42578125" style="2"/>
    <col min="2828" max="2834" width="0" style="2" hidden="1" customWidth="1"/>
    <col min="2835" max="3072" width="11.42578125" style="2"/>
    <col min="3073" max="3073" width="25" style="2" customWidth="1"/>
    <col min="3074" max="3074" width="39.7109375" style="2" customWidth="1"/>
    <col min="3075" max="3075" width="17" style="2" customWidth="1"/>
    <col min="3076" max="3076" width="15.28515625" style="2" customWidth="1"/>
    <col min="3077" max="3077" width="14.42578125" style="2" customWidth="1"/>
    <col min="3078" max="3078" width="8.42578125" style="2" customWidth="1"/>
    <col min="3079" max="3079" width="12.5703125" style="2" customWidth="1"/>
    <col min="3080" max="3080" width="16" style="2" customWidth="1"/>
    <col min="3081" max="3081" width="0" style="2" hidden="1" customWidth="1"/>
    <col min="3082" max="3083" width="11.42578125" style="2"/>
    <col min="3084" max="3090" width="0" style="2" hidden="1" customWidth="1"/>
    <col min="3091" max="3328" width="11.42578125" style="2"/>
    <col min="3329" max="3329" width="25" style="2" customWidth="1"/>
    <col min="3330" max="3330" width="39.7109375" style="2" customWidth="1"/>
    <col min="3331" max="3331" width="17" style="2" customWidth="1"/>
    <col min="3332" max="3332" width="15.28515625" style="2" customWidth="1"/>
    <col min="3333" max="3333" width="14.42578125" style="2" customWidth="1"/>
    <col min="3334" max="3334" width="8.42578125" style="2" customWidth="1"/>
    <col min="3335" max="3335" width="12.5703125" style="2" customWidth="1"/>
    <col min="3336" max="3336" width="16" style="2" customWidth="1"/>
    <col min="3337" max="3337" width="0" style="2" hidden="1" customWidth="1"/>
    <col min="3338" max="3339" width="11.42578125" style="2"/>
    <col min="3340" max="3346" width="0" style="2" hidden="1" customWidth="1"/>
    <col min="3347" max="3584" width="11.42578125" style="2"/>
    <col min="3585" max="3585" width="25" style="2" customWidth="1"/>
    <col min="3586" max="3586" width="39.7109375" style="2" customWidth="1"/>
    <col min="3587" max="3587" width="17" style="2" customWidth="1"/>
    <col min="3588" max="3588" width="15.28515625" style="2" customWidth="1"/>
    <col min="3589" max="3589" width="14.42578125" style="2" customWidth="1"/>
    <col min="3590" max="3590" width="8.42578125" style="2" customWidth="1"/>
    <col min="3591" max="3591" width="12.5703125" style="2" customWidth="1"/>
    <col min="3592" max="3592" width="16" style="2" customWidth="1"/>
    <col min="3593" max="3593" width="0" style="2" hidden="1" customWidth="1"/>
    <col min="3594" max="3595" width="11.42578125" style="2"/>
    <col min="3596" max="3602" width="0" style="2" hidden="1" customWidth="1"/>
    <col min="3603" max="3840" width="11.42578125" style="2"/>
    <col min="3841" max="3841" width="25" style="2" customWidth="1"/>
    <col min="3842" max="3842" width="39.7109375" style="2" customWidth="1"/>
    <col min="3843" max="3843" width="17" style="2" customWidth="1"/>
    <col min="3844" max="3844" width="15.28515625" style="2" customWidth="1"/>
    <col min="3845" max="3845" width="14.42578125" style="2" customWidth="1"/>
    <col min="3846" max="3846" width="8.42578125" style="2" customWidth="1"/>
    <col min="3847" max="3847" width="12.5703125" style="2" customWidth="1"/>
    <col min="3848" max="3848" width="16" style="2" customWidth="1"/>
    <col min="3849" max="3849" width="0" style="2" hidden="1" customWidth="1"/>
    <col min="3850" max="3851" width="11.42578125" style="2"/>
    <col min="3852" max="3858" width="0" style="2" hidden="1" customWidth="1"/>
    <col min="3859" max="4096" width="11.42578125" style="2"/>
    <col min="4097" max="4097" width="25" style="2" customWidth="1"/>
    <col min="4098" max="4098" width="39.7109375" style="2" customWidth="1"/>
    <col min="4099" max="4099" width="17" style="2" customWidth="1"/>
    <col min="4100" max="4100" width="15.28515625" style="2" customWidth="1"/>
    <col min="4101" max="4101" width="14.42578125" style="2" customWidth="1"/>
    <col min="4102" max="4102" width="8.42578125" style="2" customWidth="1"/>
    <col min="4103" max="4103" width="12.5703125" style="2" customWidth="1"/>
    <col min="4104" max="4104" width="16" style="2" customWidth="1"/>
    <col min="4105" max="4105" width="0" style="2" hidden="1" customWidth="1"/>
    <col min="4106" max="4107" width="11.42578125" style="2"/>
    <col min="4108" max="4114" width="0" style="2" hidden="1" customWidth="1"/>
    <col min="4115" max="4352" width="11.42578125" style="2"/>
    <col min="4353" max="4353" width="25" style="2" customWidth="1"/>
    <col min="4354" max="4354" width="39.7109375" style="2" customWidth="1"/>
    <col min="4355" max="4355" width="17" style="2" customWidth="1"/>
    <col min="4356" max="4356" width="15.28515625" style="2" customWidth="1"/>
    <col min="4357" max="4357" width="14.42578125" style="2" customWidth="1"/>
    <col min="4358" max="4358" width="8.42578125" style="2" customWidth="1"/>
    <col min="4359" max="4359" width="12.5703125" style="2" customWidth="1"/>
    <col min="4360" max="4360" width="16" style="2" customWidth="1"/>
    <col min="4361" max="4361" width="0" style="2" hidden="1" customWidth="1"/>
    <col min="4362" max="4363" width="11.42578125" style="2"/>
    <col min="4364" max="4370" width="0" style="2" hidden="1" customWidth="1"/>
    <col min="4371" max="4608" width="11.42578125" style="2"/>
    <col min="4609" max="4609" width="25" style="2" customWidth="1"/>
    <col min="4610" max="4610" width="39.7109375" style="2" customWidth="1"/>
    <col min="4611" max="4611" width="17" style="2" customWidth="1"/>
    <col min="4612" max="4612" width="15.28515625" style="2" customWidth="1"/>
    <col min="4613" max="4613" width="14.42578125" style="2" customWidth="1"/>
    <col min="4614" max="4614" width="8.42578125" style="2" customWidth="1"/>
    <col min="4615" max="4615" width="12.5703125" style="2" customWidth="1"/>
    <col min="4616" max="4616" width="16" style="2" customWidth="1"/>
    <col min="4617" max="4617" width="0" style="2" hidden="1" customWidth="1"/>
    <col min="4618" max="4619" width="11.42578125" style="2"/>
    <col min="4620" max="4626" width="0" style="2" hidden="1" customWidth="1"/>
    <col min="4627" max="4864" width="11.42578125" style="2"/>
    <col min="4865" max="4865" width="25" style="2" customWidth="1"/>
    <col min="4866" max="4866" width="39.7109375" style="2" customWidth="1"/>
    <col min="4867" max="4867" width="17" style="2" customWidth="1"/>
    <col min="4868" max="4868" width="15.28515625" style="2" customWidth="1"/>
    <col min="4869" max="4869" width="14.42578125" style="2" customWidth="1"/>
    <col min="4870" max="4870" width="8.42578125" style="2" customWidth="1"/>
    <col min="4871" max="4871" width="12.5703125" style="2" customWidth="1"/>
    <col min="4872" max="4872" width="16" style="2" customWidth="1"/>
    <col min="4873" max="4873" width="0" style="2" hidden="1" customWidth="1"/>
    <col min="4874" max="4875" width="11.42578125" style="2"/>
    <col min="4876" max="4882" width="0" style="2" hidden="1" customWidth="1"/>
    <col min="4883" max="5120" width="11.42578125" style="2"/>
    <col min="5121" max="5121" width="25" style="2" customWidth="1"/>
    <col min="5122" max="5122" width="39.7109375" style="2" customWidth="1"/>
    <col min="5123" max="5123" width="17" style="2" customWidth="1"/>
    <col min="5124" max="5124" width="15.28515625" style="2" customWidth="1"/>
    <col min="5125" max="5125" width="14.42578125" style="2" customWidth="1"/>
    <col min="5126" max="5126" width="8.42578125" style="2" customWidth="1"/>
    <col min="5127" max="5127" width="12.5703125" style="2" customWidth="1"/>
    <col min="5128" max="5128" width="16" style="2" customWidth="1"/>
    <col min="5129" max="5129" width="0" style="2" hidden="1" customWidth="1"/>
    <col min="5130" max="5131" width="11.42578125" style="2"/>
    <col min="5132" max="5138" width="0" style="2" hidden="1" customWidth="1"/>
    <col min="5139" max="5376" width="11.42578125" style="2"/>
    <col min="5377" max="5377" width="25" style="2" customWidth="1"/>
    <col min="5378" max="5378" width="39.7109375" style="2" customWidth="1"/>
    <col min="5379" max="5379" width="17" style="2" customWidth="1"/>
    <col min="5380" max="5380" width="15.28515625" style="2" customWidth="1"/>
    <col min="5381" max="5381" width="14.42578125" style="2" customWidth="1"/>
    <col min="5382" max="5382" width="8.42578125" style="2" customWidth="1"/>
    <col min="5383" max="5383" width="12.5703125" style="2" customWidth="1"/>
    <col min="5384" max="5384" width="16" style="2" customWidth="1"/>
    <col min="5385" max="5385" width="0" style="2" hidden="1" customWidth="1"/>
    <col min="5386" max="5387" width="11.42578125" style="2"/>
    <col min="5388" max="5394" width="0" style="2" hidden="1" customWidth="1"/>
    <col min="5395" max="5632" width="11.42578125" style="2"/>
    <col min="5633" max="5633" width="25" style="2" customWidth="1"/>
    <col min="5634" max="5634" width="39.7109375" style="2" customWidth="1"/>
    <col min="5635" max="5635" width="17" style="2" customWidth="1"/>
    <col min="5636" max="5636" width="15.28515625" style="2" customWidth="1"/>
    <col min="5637" max="5637" width="14.42578125" style="2" customWidth="1"/>
    <col min="5638" max="5638" width="8.42578125" style="2" customWidth="1"/>
    <col min="5639" max="5639" width="12.5703125" style="2" customWidth="1"/>
    <col min="5640" max="5640" width="16" style="2" customWidth="1"/>
    <col min="5641" max="5641" width="0" style="2" hidden="1" customWidth="1"/>
    <col min="5642" max="5643" width="11.42578125" style="2"/>
    <col min="5644" max="5650" width="0" style="2" hidden="1" customWidth="1"/>
    <col min="5651" max="5888" width="11.42578125" style="2"/>
    <col min="5889" max="5889" width="25" style="2" customWidth="1"/>
    <col min="5890" max="5890" width="39.7109375" style="2" customWidth="1"/>
    <col min="5891" max="5891" width="17" style="2" customWidth="1"/>
    <col min="5892" max="5892" width="15.28515625" style="2" customWidth="1"/>
    <col min="5893" max="5893" width="14.42578125" style="2" customWidth="1"/>
    <col min="5894" max="5894" width="8.42578125" style="2" customWidth="1"/>
    <col min="5895" max="5895" width="12.5703125" style="2" customWidth="1"/>
    <col min="5896" max="5896" width="16" style="2" customWidth="1"/>
    <col min="5897" max="5897" width="0" style="2" hidden="1" customWidth="1"/>
    <col min="5898" max="5899" width="11.42578125" style="2"/>
    <col min="5900" max="5906" width="0" style="2" hidden="1" customWidth="1"/>
    <col min="5907" max="6144" width="11.42578125" style="2"/>
    <col min="6145" max="6145" width="25" style="2" customWidth="1"/>
    <col min="6146" max="6146" width="39.7109375" style="2" customWidth="1"/>
    <col min="6147" max="6147" width="17" style="2" customWidth="1"/>
    <col min="6148" max="6148" width="15.28515625" style="2" customWidth="1"/>
    <col min="6149" max="6149" width="14.42578125" style="2" customWidth="1"/>
    <col min="6150" max="6150" width="8.42578125" style="2" customWidth="1"/>
    <col min="6151" max="6151" width="12.5703125" style="2" customWidth="1"/>
    <col min="6152" max="6152" width="16" style="2" customWidth="1"/>
    <col min="6153" max="6153" width="0" style="2" hidden="1" customWidth="1"/>
    <col min="6154" max="6155" width="11.42578125" style="2"/>
    <col min="6156" max="6162" width="0" style="2" hidden="1" customWidth="1"/>
    <col min="6163" max="6400" width="11.42578125" style="2"/>
    <col min="6401" max="6401" width="25" style="2" customWidth="1"/>
    <col min="6402" max="6402" width="39.7109375" style="2" customWidth="1"/>
    <col min="6403" max="6403" width="17" style="2" customWidth="1"/>
    <col min="6404" max="6404" width="15.28515625" style="2" customWidth="1"/>
    <col min="6405" max="6405" width="14.42578125" style="2" customWidth="1"/>
    <col min="6406" max="6406" width="8.42578125" style="2" customWidth="1"/>
    <col min="6407" max="6407" width="12.5703125" style="2" customWidth="1"/>
    <col min="6408" max="6408" width="16" style="2" customWidth="1"/>
    <col min="6409" max="6409" width="0" style="2" hidden="1" customWidth="1"/>
    <col min="6410" max="6411" width="11.42578125" style="2"/>
    <col min="6412" max="6418" width="0" style="2" hidden="1" customWidth="1"/>
    <col min="6419" max="6656" width="11.42578125" style="2"/>
    <col min="6657" max="6657" width="25" style="2" customWidth="1"/>
    <col min="6658" max="6658" width="39.7109375" style="2" customWidth="1"/>
    <col min="6659" max="6659" width="17" style="2" customWidth="1"/>
    <col min="6660" max="6660" width="15.28515625" style="2" customWidth="1"/>
    <col min="6661" max="6661" width="14.42578125" style="2" customWidth="1"/>
    <col min="6662" max="6662" width="8.42578125" style="2" customWidth="1"/>
    <col min="6663" max="6663" width="12.5703125" style="2" customWidth="1"/>
    <col min="6664" max="6664" width="16" style="2" customWidth="1"/>
    <col min="6665" max="6665" width="0" style="2" hidden="1" customWidth="1"/>
    <col min="6666" max="6667" width="11.42578125" style="2"/>
    <col min="6668" max="6674" width="0" style="2" hidden="1" customWidth="1"/>
    <col min="6675" max="6912" width="11.42578125" style="2"/>
    <col min="6913" max="6913" width="25" style="2" customWidth="1"/>
    <col min="6914" max="6914" width="39.7109375" style="2" customWidth="1"/>
    <col min="6915" max="6915" width="17" style="2" customWidth="1"/>
    <col min="6916" max="6916" width="15.28515625" style="2" customWidth="1"/>
    <col min="6917" max="6917" width="14.42578125" style="2" customWidth="1"/>
    <col min="6918" max="6918" width="8.42578125" style="2" customWidth="1"/>
    <col min="6919" max="6919" width="12.5703125" style="2" customWidth="1"/>
    <col min="6920" max="6920" width="16" style="2" customWidth="1"/>
    <col min="6921" max="6921" width="0" style="2" hidden="1" customWidth="1"/>
    <col min="6922" max="6923" width="11.42578125" style="2"/>
    <col min="6924" max="6930" width="0" style="2" hidden="1" customWidth="1"/>
    <col min="6931" max="7168" width="11.42578125" style="2"/>
    <col min="7169" max="7169" width="25" style="2" customWidth="1"/>
    <col min="7170" max="7170" width="39.7109375" style="2" customWidth="1"/>
    <col min="7171" max="7171" width="17" style="2" customWidth="1"/>
    <col min="7172" max="7172" width="15.28515625" style="2" customWidth="1"/>
    <col min="7173" max="7173" width="14.42578125" style="2" customWidth="1"/>
    <col min="7174" max="7174" width="8.42578125" style="2" customWidth="1"/>
    <col min="7175" max="7175" width="12.5703125" style="2" customWidth="1"/>
    <col min="7176" max="7176" width="16" style="2" customWidth="1"/>
    <col min="7177" max="7177" width="0" style="2" hidden="1" customWidth="1"/>
    <col min="7178" max="7179" width="11.42578125" style="2"/>
    <col min="7180" max="7186" width="0" style="2" hidden="1" customWidth="1"/>
    <col min="7187" max="7424" width="11.42578125" style="2"/>
    <col min="7425" max="7425" width="25" style="2" customWidth="1"/>
    <col min="7426" max="7426" width="39.7109375" style="2" customWidth="1"/>
    <col min="7427" max="7427" width="17" style="2" customWidth="1"/>
    <col min="7428" max="7428" width="15.28515625" style="2" customWidth="1"/>
    <col min="7429" max="7429" width="14.42578125" style="2" customWidth="1"/>
    <col min="7430" max="7430" width="8.42578125" style="2" customWidth="1"/>
    <col min="7431" max="7431" width="12.5703125" style="2" customWidth="1"/>
    <col min="7432" max="7432" width="16" style="2" customWidth="1"/>
    <col min="7433" max="7433" width="0" style="2" hidden="1" customWidth="1"/>
    <col min="7434" max="7435" width="11.42578125" style="2"/>
    <col min="7436" max="7442" width="0" style="2" hidden="1" customWidth="1"/>
    <col min="7443" max="7680" width="11.42578125" style="2"/>
    <col min="7681" max="7681" width="25" style="2" customWidth="1"/>
    <col min="7682" max="7682" width="39.7109375" style="2" customWidth="1"/>
    <col min="7683" max="7683" width="17" style="2" customWidth="1"/>
    <col min="7684" max="7684" width="15.28515625" style="2" customWidth="1"/>
    <col min="7685" max="7685" width="14.42578125" style="2" customWidth="1"/>
    <col min="7686" max="7686" width="8.42578125" style="2" customWidth="1"/>
    <col min="7687" max="7687" width="12.5703125" style="2" customWidth="1"/>
    <col min="7688" max="7688" width="16" style="2" customWidth="1"/>
    <col min="7689" max="7689" width="0" style="2" hidden="1" customWidth="1"/>
    <col min="7690" max="7691" width="11.42578125" style="2"/>
    <col min="7692" max="7698" width="0" style="2" hidden="1" customWidth="1"/>
    <col min="7699" max="7936" width="11.42578125" style="2"/>
    <col min="7937" max="7937" width="25" style="2" customWidth="1"/>
    <col min="7938" max="7938" width="39.7109375" style="2" customWidth="1"/>
    <col min="7939" max="7939" width="17" style="2" customWidth="1"/>
    <col min="7940" max="7940" width="15.28515625" style="2" customWidth="1"/>
    <col min="7941" max="7941" width="14.42578125" style="2" customWidth="1"/>
    <col min="7942" max="7942" width="8.42578125" style="2" customWidth="1"/>
    <col min="7943" max="7943" width="12.5703125" style="2" customWidth="1"/>
    <col min="7944" max="7944" width="16" style="2" customWidth="1"/>
    <col min="7945" max="7945" width="0" style="2" hidden="1" customWidth="1"/>
    <col min="7946" max="7947" width="11.42578125" style="2"/>
    <col min="7948" max="7954" width="0" style="2" hidden="1" customWidth="1"/>
    <col min="7955" max="8192" width="11.42578125" style="2"/>
    <col min="8193" max="8193" width="25" style="2" customWidth="1"/>
    <col min="8194" max="8194" width="39.7109375" style="2" customWidth="1"/>
    <col min="8195" max="8195" width="17" style="2" customWidth="1"/>
    <col min="8196" max="8196" width="15.28515625" style="2" customWidth="1"/>
    <col min="8197" max="8197" width="14.42578125" style="2" customWidth="1"/>
    <col min="8198" max="8198" width="8.42578125" style="2" customWidth="1"/>
    <col min="8199" max="8199" width="12.5703125" style="2" customWidth="1"/>
    <col min="8200" max="8200" width="16" style="2" customWidth="1"/>
    <col min="8201" max="8201" width="0" style="2" hidden="1" customWidth="1"/>
    <col min="8202" max="8203" width="11.42578125" style="2"/>
    <col min="8204" max="8210" width="0" style="2" hidden="1" customWidth="1"/>
    <col min="8211" max="8448" width="11.42578125" style="2"/>
    <col min="8449" max="8449" width="25" style="2" customWidth="1"/>
    <col min="8450" max="8450" width="39.7109375" style="2" customWidth="1"/>
    <col min="8451" max="8451" width="17" style="2" customWidth="1"/>
    <col min="8452" max="8452" width="15.28515625" style="2" customWidth="1"/>
    <col min="8453" max="8453" width="14.42578125" style="2" customWidth="1"/>
    <col min="8454" max="8454" width="8.42578125" style="2" customWidth="1"/>
    <col min="8455" max="8455" width="12.5703125" style="2" customWidth="1"/>
    <col min="8456" max="8456" width="16" style="2" customWidth="1"/>
    <col min="8457" max="8457" width="0" style="2" hidden="1" customWidth="1"/>
    <col min="8458" max="8459" width="11.42578125" style="2"/>
    <col min="8460" max="8466" width="0" style="2" hidden="1" customWidth="1"/>
    <col min="8467" max="8704" width="11.42578125" style="2"/>
    <col min="8705" max="8705" width="25" style="2" customWidth="1"/>
    <col min="8706" max="8706" width="39.7109375" style="2" customWidth="1"/>
    <col min="8707" max="8707" width="17" style="2" customWidth="1"/>
    <col min="8708" max="8708" width="15.28515625" style="2" customWidth="1"/>
    <col min="8709" max="8709" width="14.42578125" style="2" customWidth="1"/>
    <col min="8710" max="8710" width="8.42578125" style="2" customWidth="1"/>
    <col min="8711" max="8711" width="12.5703125" style="2" customWidth="1"/>
    <col min="8712" max="8712" width="16" style="2" customWidth="1"/>
    <col min="8713" max="8713" width="0" style="2" hidden="1" customWidth="1"/>
    <col min="8714" max="8715" width="11.42578125" style="2"/>
    <col min="8716" max="8722" width="0" style="2" hidden="1" customWidth="1"/>
    <col min="8723" max="8960" width="11.42578125" style="2"/>
    <col min="8961" max="8961" width="25" style="2" customWidth="1"/>
    <col min="8962" max="8962" width="39.7109375" style="2" customWidth="1"/>
    <col min="8963" max="8963" width="17" style="2" customWidth="1"/>
    <col min="8964" max="8964" width="15.28515625" style="2" customWidth="1"/>
    <col min="8965" max="8965" width="14.42578125" style="2" customWidth="1"/>
    <col min="8966" max="8966" width="8.42578125" style="2" customWidth="1"/>
    <col min="8967" max="8967" width="12.5703125" style="2" customWidth="1"/>
    <col min="8968" max="8968" width="16" style="2" customWidth="1"/>
    <col min="8969" max="8969" width="0" style="2" hidden="1" customWidth="1"/>
    <col min="8970" max="8971" width="11.42578125" style="2"/>
    <col min="8972" max="8978" width="0" style="2" hidden="1" customWidth="1"/>
    <col min="8979" max="9216" width="11.42578125" style="2"/>
    <col min="9217" max="9217" width="25" style="2" customWidth="1"/>
    <col min="9218" max="9218" width="39.7109375" style="2" customWidth="1"/>
    <col min="9219" max="9219" width="17" style="2" customWidth="1"/>
    <col min="9220" max="9220" width="15.28515625" style="2" customWidth="1"/>
    <col min="9221" max="9221" width="14.42578125" style="2" customWidth="1"/>
    <col min="9222" max="9222" width="8.42578125" style="2" customWidth="1"/>
    <col min="9223" max="9223" width="12.5703125" style="2" customWidth="1"/>
    <col min="9224" max="9224" width="16" style="2" customWidth="1"/>
    <col min="9225" max="9225" width="0" style="2" hidden="1" customWidth="1"/>
    <col min="9226" max="9227" width="11.42578125" style="2"/>
    <col min="9228" max="9234" width="0" style="2" hidden="1" customWidth="1"/>
    <col min="9235" max="9472" width="11.42578125" style="2"/>
    <col min="9473" max="9473" width="25" style="2" customWidth="1"/>
    <col min="9474" max="9474" width="39.7109375" style="2" customWidth="1"/>
    <col min="9475" max="9475" width="17" style="2" customWidth="1"/>
    <col min="9476" max="9476" width="15.28515625" style="2" customWidth="1"/>
    <col min="9477" max="9477" width="14.42578125" style="2" customWidth="1"/>
    <col min="9478" max="9478" width="8.42578125" style="2" customWidth="1"/>
    <col min="9479" max="9479" width="12.5703125" style="2" customWidth="1"/>
    <col min="9480" max="9480" width="16" style="2" customWidth="1"/>
    <col min="9481" max="9481" width="0" style="2" hidden="1" customWidth="1"/>
    <col min="9482" max="9483" width="11.42578125" style="2"/>
    <col min="9484" max="9490" width="0" style="2" hidden="1" customWidth="1"/>
    <col min="9491" max="9728" width="11.42578125" style="2"/>
    <col min="9729" max="9729" width="25" style="2" customWidth="1"/>
    <col min="9730" max="9730" width="39.7109375" style="2" customWidth="1"/>
    <col min="9731" max="9731" width="17" style="2" customWidth="1"/>
    <col min="9732" max="9732" width="15.28515625" style="2" customWidth="1"/>
    <col min="9733" max="9733" width="14.42578125" style="2" customWidth="1"/>
    <col min="9734" max="9734" width="8.42578125" style="2" customWidth="1"/>
    <col min="9735" max="9735" width="12.5703125" style="2" customWidth="1"/>
    <col min="9736" max="9736" width="16" style="2" customWidth="1"/>
    <col min="9737" max="9737" width="0" style="2" hidden="1" customWidth="1"/>
    <col min="9738" max="9739" width="11.42578125" style="2"/>
    <col min="9740" max="9746" width="0" style="2" hidden="1" customWidth="1"/>
    <col min="9747" max="9984" width="11.42578125" style="2"/>
    <col min="9985" max="9985" width="25" style="2" customWidth="1"/>
    <col min="9986" max="9986" width="39.7109375" style="2" customWidth="1"/>
    <col min="9987" max="9987" width="17" style="2" customWidth="1"/>
    <col min="9988" max="9988" width="15.28515625" style="2" customWidth="1"/>
    <col min="9989" max="9989" width="14.42578125" style="2" customWidth="1"/>
    <col min="9990" max="9990" width="8.42578125" style="2" customWidth="1"/>
    <col min="9991" max="9991" width="12.5703125" style="2" customWidth="1"/>
    <col min="9992" max="9992" width="16" style="2" customWidth="1"/>
    <col min="9993" max="9993" width="0" style="2" hidden="1" customWidth="1"/>
    <col min="9994" max="9995" width="11.42578125" style="2"/>
    <col min="9996" max="10002" width="0" style="2" hidden="1" customWidth="1"/>
    <col min="10003" max="10240" width="11.42578125" style="2"/>
    <col min="10241" max="10241" width="25" style="2" customWidth="1"/>
    <col min="10242" max="10242" width="39.7109375" style="2" customWidth="1"/>
    <col min="10243" max="10243" width="17" style="2" customWidth="1"/>
    <col min="10244" max="10244" width="15.28515625" style="2" customWidth="1"/>
    <col min="10245" max="10245" width="14.42578125" style="2" customWidth="1"/>
    <col min="10246" max="10246" width="8.42578125" style="2" customWidth="1"/>
    <col min="10247" max="10247" width="12.5703125" style="2" customWidth="1"/>
    <col min="10248" max="10248" width="16" style="2" customWidth="1"/>
    <col min="10249" max="10249" width="0" style="2" hidden="1" customWidth="1"/>
    <col min="10250" max="10251" width="11.42578125" style="2"/>
    <col min="10252" max="10258" width="0" style="2" hidden="1" customWidth="1"/>
    <col min="10259" max="10496" width="11.42578125" style="2"/>
    <col min="10497" max="10497" width="25" style="2" customWidth="1"/>
    <col min="10498" max="10498" width="39.7109375" style="2" customWidth="1"/>
    <col min="10499" max="10499" width="17" style="2" customWidth="1"/>
    <col min="10500" max="10500" width="15.28515625" style="2" customWidth="1"/>
    <col min="10501" max="10501" width="14.42578125" style="2" customWidth="1"/>
    <col min="10502" max="10502" width="8.42578125" style="2" customWidth="1"/>
    <col min="10503" max="10503" width="12.5703125" style="2" customWidth="1"/>
    <col min="10504" max="10504" width="16" style="2" customWidth="1"/>
    <col min="10505" max="10505" width="0" style="2" hidden="1" customWidth="1"/>
    <col min="10506" max="10507" width="11.42578125" style="2"/>
    <col min="10508" max="10514" width="0" style="2" hidden="1" customWidth="1"/>
    <col min="10515" max="10752" width="11.42578125" style="2"/>
    <col min="10753" max="10753" width="25" style="2" customWidth="1"/>
    <col min="10754" max="10754" width="39.7109375" style="2" customWidth="1"/>
    <col min="10755" max="10755" width="17" style="2" customWidth="1"/>
    <col min="10756" max="10756" width="15.28515625" style="2" customWidth="1"/>
    <col min="10757" max="10757" width="14.42578125" style="2" customWidth="1"/>
    <col min="10758" max="10758" width="8.42578125" style="2" customWidth="1"/>
    <col min="10759" max="10759" width="12.5703125" style="2" customWidth="1"/>
    <col min="10760" max="10760" width="16" style="2" customWidth="1"/>
    <col min="10761" max="10761" width="0" style="2" hidden="1" customWidth="1"/>
    <col min="10762" max="10763" width="11.42578125" style="2"/>
    <col min="10764" max="10770" width="0" style="2" hidden="1" customWidth="1"/>
    <col min="10771" max="11008" width="11.42578125" style="2"/>
    <col min="11009" max="11009" width="25" style="2" customWidth="1"/>
    <col min="11010" max="11010" width="39.7109375" style="2" customWidth="1"/>
    <col min="11011" max="11011" width="17" style="2" customWidth="1"/>
    <col min="11012" max="11012" width="15.28515625" style="2" customWidth="1"/>
    <col min="11013" max="11013" width="14.42578125" style="2" customWidth="1"/>
    <col min="11014" max="11014" width="8.42578125" style="2" customWidth="1"/>
    <col min="11015" max="11015" width="12.5703125" style="2" customWidth="1"/>
    <col min="11016" max="11016" width="16" style="2" customWidth="1"/>
    <col min="11017" max="11017" width="0" style="2" hidden="1" customWidth="1"/>
    <col min="11018" max="11019" width="11.42578125" style="2"/>
    <col min="11020" max="11026" width="0" style="2" hidden="1" customWidth="1"/>
    <col min="11027" max="11264" width="11.42578125" style="2"/>
    <col min="11265" max="11265" width="25" style="2" customWidth="1"/>
    <col min="11266" max="11266" width="39.7109375" style="2" customWidth="1"/>
    <col min="11267" max="11267" width="17" style="2" customWidth="1"/>
    <col min="11268" max="11268" width="15.28515625" style="2" customWidth="1"/>
    <col min="11269" max="11269" width="14.42578125" style="2" customWidth="1"/>
    <col min="11270" max="11270" width="8.42578125" style="2" customWidth="1"/>
    <col min="11271" max="11271" width="12.5703125" style="2" customWidth="1"/>
    <col min="11272" max="11272" width="16" style="2" customWidth="1"/>
    <col min="11273" max="11273" width="0" style="2" hidden="1" customWidth="1"/>
    <col min="11274" max="11275" width="11.42578125" style="2"/>
    <col min="11276" max="11282" width="0" style="2" hidden="1" customWidth="1"/>
    <col min="11283" max="11520" width="11.42578125" style="2"/>
    <col min="11521" max="11521" width="25" style="2" customWidth="1"/>
    <col min="11522" max="11522" width="39.7109375" style="2" customWidth="1"/>
    <col min="11523" max="11523" width="17" style="2" customWidth="1"/>
    <col min="11524" max="11524" width="15.28515625" style="2" customWidth="1"/>
    <col min="11525" max="11525" width="14.42578125" style="2" customWidth="1"/>
    <col min="11526" max="11526" width="8.42578125" style="2" customWidth="1"/>
    <col min="11527" max="11527" width="12.5703125" style="2" customWidth="1"/>
    <col min="11528" max="11528" width="16" style="2" customWidth="1"/>
    <col min="11529" max="11529" width="0" style="2" hidden="1" customWidth="1"/>
    <col min="11530" max="11531" width="11.42578125" style="2"/>
    <col min="11532" max="11538" width="0" style="2" hidden="1" customWidth="1"/>
    <col min="11539" max="11776" width="11.42578125" style="2"/>
    <col min="11777" max="11777" width="25" style="2" customWidth="1"/>
    <col min="11778" max="11778" width="39.7109375" style="2" customWidth="1"/>
    <col min="11779" max="11779" width="17" style="2" customWidth="1"/>
    <col min="11780" max="11780" width="15.28515625" style="2" customWidth="1"/>
    <col min="11781" max="11781" width="14.42578125" style="2" customWidth="1"/>
    <col min="11782" max="11782" width="8.42578125" style="2" customWidth="1"/>
    <col min="11783" max="11783" width="12.5703125" style="2" customWidth="1"/>
    <col min="11784" max="11784" width="16" style="2" customWidth="1"/>
    <col min="11785" max="11785" width="0" style="2" hidden="1" customWidth="1"/>
    <col min="11786" max="11787" width="11.42578125" style="2"/>
    <col min="11788" max="11794" width="0" style="2" hidden="1" customWidth="1"/>
    <col min="11795" max="12032" width="11.42578125" style="2"/>
    <col min="12033" max="12033" width="25" style="2" customWidth="1"/>
    <col min="12034" max="12034" width="39.7109375" style="2" customWidth="1"/>
    <col min="12035" max="12035" width="17" style="2" customWidth="1"/>
    <col min="12036" max="12036" width="15.28515625" style="2" customWidth="1"/>
    <col min="12037" max="12037" width="14.42578125" style="2" customWidth="1"/>
    <col min="12038" max="12038" width="8.42578125" style="2" customWidth="1"/>
    <col min="12039" max="12039" width="12.5703125" style="2" customWidth="1"/>
    <col min="12040" max="12040" width="16" style="2" customWidth="1"/>
    <col min="12041" max="12041" width="0" style="2" hidden="1" customWidth="1"/>
    <col min="12042" max="12043" width="11.42578125" style="2"/>
    <col min="12044" max="12050" width="0" style="2" hidden="1" customWidth="1"/>
    <col min="12051" max="12288" width="11.42578125" style="2"/>
    <col min="12289" max="12289" width="25" style="2" customWidth="1"/>
    <col min="12290" max="12290" width="39.7109375" style="2" customWidth="1"/>
    <col min="12291" max="12291" width="17" style="2" customWidth="1"/>
    <col min="12292" max="12292" width="15.28515625" style="2" customWidth="1"/>
    <col min="12293" max="12293" width="14.42578125" style="2" customWidth="1"/>
    <col min="12294" max="12294" width="8.42578125" style="2" customWidth="1"/>
    <col min="12295" max="12295" width="12.5703125" style="2" customWidth="1"/>
    <col min="12296" max="12296" width="16" style="2" customWidth="1"/>
    <col min="12297" max="12297" width="0" style="2" hidden="1" customWidth="1"/>
    <col min="12298" max="12299" width="11.42578125" style="2"/>
    <col min="12300" max="12306" width="0" style="2" hidden="1" customWidth="1"/>
    <col min="12307" max="12544" width="11.42578125" style="2"/>
    <col min="12545" max="12545" width="25" style="2" customWidth="1"/>
    <col min="12546" max="12546" width="39.7109375" style="2" customWidth="1"/>
    <col min="12547" max="12547" width="17" style="2" customWidth="1"/>
    <col min="12548" max="12548" width="15.28515625" style="2" customWidth="1"/>
    <col min="12549" max="12549" width="14.42578125" style="2" customWidth="1"/>
    <col min="12550" max="12550" width="8.42578125" style="2" customWidth="1"/>
    <col min="12551" max="12551" width="12.5703125" style="2" customWidth="1"/>
    <col min="12552" max="12552" width="16" style="2" customWidth="1"/>
    <col min="12553" max="12553" width="0" style="2" hidden="1" customWidth="1"/>
    <col min="12554" max="12555" width="11.42578125" style="2"/>
    <col min="12556" max="12562" width="0" style="2" hidden="1" customWidth="1"/>
    <col min="12563" max="12800" width="11.42578125" style="2"/>
    <col min="12801" max="12801" width="25" style="2" customWidth="1"/>
    <col min="12802" max="12802" width="39.7109375" style="2" customWidth="1"/>
    <col min="12803" max="12803" width="17" style="2" customWidth="1"/>
    <col min="12804" max="12804" width="15.28515625" style="2" customWidth="1"/>
    <col min="12805" max="12805" width="14.42578125" style="2" customWidth="1"/>
    <col min="12806" max="12806" width="8.42578125" style="2" customWidth="1"/>
    <col min="12807" max="12807" width="12.5703125" style="2" customWidth="1"/>
    <col min="12808" max="12808" width="16" style="2" customWidth="1"/>
    <col min="12809" max="12809" width="0" style="2" hidden="1" customWidth="1"/>
    <col min="12810" max="12811" width="11.42578125" style="2"/>
    <col min="12812" max="12818" width="0" style="2" hidden="1" customWidth="1"/>
    <col min="12819" max="13056" width="11.42578125" style="2"/>
    <col min="13057" max="13057" width="25" style="2" customWidth="1"/>
    <col min="13058" max="13058" width="39.7109375" style="2" customWidth="1"/>
    <col min="13059" max="13059" width="17" style="2" customWidth="1"/>
    <col min="13060" max="13060" width="15.28515625" style="2" customWidth="1"/>
    <col min="13061" max="13061" width="14.42578125" style="2" customWidth="1"/>
    <col min="13062" max="13062" width="8.42578125" style="2" customWidth="1"/>
    <col min="13063" max="13063" width="12.5703125" style="2" customWidth="1"/>
    <col min="13064" max="13064" width="16" style="2" customWidth="1"/>
    <col min="13065" max="13065" width="0" style="2" hidden="1" customWidth="1"/>
    <col min="13066" max="13067" width="11.42578125" style="2"/>
    <col min="13068" max="13074" width="0" style="2" hidden="1" customWidth="1"/>
    <col min="13075" max="13312" width="11.42578125" style="2"/>
    <col min="13313" max="13313" width="25" style="2" customWidth="1"/>
    <col min="13314" max="13314" width="39.7109375" style="2" customWidth="1"/>
    <col min="13315" max="13315" width="17" style="2" customWidth="1"/>
    <col min="13316" max="13316" width="15.28515625" style="2" customWidth="1"/>
    <col min="13317" max="13317" width="14.42578125" style="2" customWidth="1"/>
    <col min="13318" max="13318" width="8.42578125" style="2" customWidth="1"/>
    <col min="13319" max="13319" width="12.5703125" style="2" customWidth="1"/>
    <col min="13320" max="13320" width="16" style="2" customWidth="1"/>
    <col min="13321" max="13321" width="0" style="2" hidden="1" customWidth="1"/>
    <col min="13322" max="13323" width="11.42578125" style="2"/>
    <col min="13324" max="13330" width="0" style="2" hidden="1" customWidth="1"/>
    <col min="13331" max="13568" width="11.42578125" style="2"/>
    <col min="13569" max="13569" width="25" style="2" customWidth="1"/>
    <col min="13570" max="13570" width="39.7109375" style="2" customWidth="1"/>
    <col min="13571" max="13571" width="17" style="2" customWidth="1"/>
    <col min="13572" max="13572" width="15.28515625" style="2" customWidth="1"/>
    <col min="13573" max="13573" width="14.42578125" style="2" customWidth="1"/>
    <col min="13574" max="13574" width="8.42578125" style="2" customWidth="1"/>
    <col min="13575" max="13575" width="12.5703125" style="2" customWidth="1"/>
    <col min="13576" max="13576" width="16" style="2" customWidth="1"/>
    <col min="13577" max="13577" width="0" style="2" hidden="1" customWidth="1"/>
    <col min="13578" max="13579" width="11.42578125" style="2"/>
    <col min="13580" max="13586" width="0" style="2" hidden="1" customWidth="1"/>
    <col min="13587" max="13824" width="11.42578125" style="2"/>
    <col min="13825" max="13825" width="25" style="2" customWidth="1"/>
    <col min="13826" max="13826" width="39.7109375" style="2" customWidth="1"/>
    <col min="13827" max="13827" width="17" style="2" customWidth="1"/>
    <col min="13828" max="13828" width="15.28515625" style="2" customWidth="1"/>
    <col min="13829" max="13829" width="14.42578125" style="2" customWidth="1"/>
    <col min="13830" max="13830" width="8.42578125" style="2" customWidth="1"/>
    <col min="13831" max="13831" width="12.5703125" style="2" customWidth="1"/>
    <col min="13832" max="13832" width="16" style="2" customWidth="1"/>
    <col min="13833" max="13833" width="0" style="2" hidden="1" customWidth="1"/>
    <col min="13834" max="13835" width="11.42578125" style="2"/>
    <col min="13836" max="13842" width="0" style="2" hidden="1" customWidth="1"/>
    <col min="13843" max="14080" width="11.42578125" style="2"/>
    <col min="14081" max="14081" width="25" style="2" customWidth="1"/>
    <col min="14082" max="14082" width="39.7109375" style="2" customWidth="1"/>
    <col min="14083" max="14083" width="17" style="2" customWidth="1"/>
    <col min="14084" max="14084" width="15.28515625" style="2" customWidth="1"/>
    <col min="14085" max="14085" width="14.42578125" style="2" customWidth="1"/>
    <col min="14086" max="14086" width="8.42578125" style="2" customWidth="1"/>
    <col min="14087" max="14087" width="12.5703125" style="2" customWidth="1"/>
    <col min="14088" max="14088" width="16" style="2" customWidth="1"/>
    <col min="14089" max="14089" width="0" style="2" hidden="1" customWidth="1"/>
    <col min="14090" max="14091" width="11.42578125" style="2"/>
    <col min="14092" max="14098" width="0" style="2" hidden="1" customWidth="1"/>
    <col min="14099" max="14336" width="11.42578125" style="2"/>
    <col min="14337" max="14337" width="25" style="2" customWidth="1"/>
    <col min="14338" max="14338" width="39.7109375" style="2" customWidth="1"/>
    <col min="14339" max="14339" width="17" style="2" customWidth="1"/>
    <col min="14340" max="14340" width="15.28515625" style="2" customWidth="1"/>
    <col min="14341" max="14341" width="14.42578125" style="2" customWidth="1"/>
    <col min="14342" max="14342" width="8.42578125" style="2" customWidth="1"/>
    <col min="14343" max="14343" width="12.5703125" style="2" customWidth="1"/>
    <col min="14344" max="14344" width="16" style="2" customWidth="1"/>
    <col min="14345" max="14345" width="0" style="2" hidden="1" customWidth="1"/>
    <col min="14346" max="14347" width="11.42578125" style="2"/>
    <col min="14348" max="14354" width="0" style="2" hidden="1" customWidth="1"/>
    <col min="14355" max="14592" width="11.42578125" style="2"/>
    <col min="14593" max="14593" width="25" style="2" customWidth="1"/>
    <col min="14594" max="14594" width="39.7109375" style="2" customWidth="1"/>
    <col min="14595" max="14595" width="17" style="2" customWidth="1"/>
    <col min="14596" max="14596" width="15.28515625" style="2" customWidth="1"/>
    <col min="14597" max="14597" width="14.42578125" style="2" customWidth="1"/>
    <col min="14598" max="14598" width="8.42578125" style="2" customWidth="1"/>
    <col min="14599" max="14599" width="12.5703125" style="2" customWidth="1"/>
    <col min="14600" max="14600" width="16" style="2" customWidth="1"/>
    <col min="14601" max="14601" width="0" style="2" hidden="1" customWidth="1"/>
    <col min="14602" max="14603" width="11.42578125" style="2"/>
    <col min="14604" max="14610" width="0" style="2" hidden="1" customWidth="1"/>
    <col min="14611" max="14848" width="11.42578125" style="2"/>
    <col min="14849" max="14849" width="25" style="2" customWidth="1"/>
    <col min="14850" max="14850" width="39.7109375" style="2" customWidth="1"/>
    <col min="14851" max="14851" width="17" style="2" customWidth="1"/>
    <col min="14852" max="14852" width="15.28515625" style="2" customWidth="1"/>
    <col min="14853" max="14853" width="14.42578125" style="2" customWidth="1"/>
    <col min="14854" max="14854" width="8.42578125" style="2" customWidth="1"/>
    <col min="14855" max="14855" width="12.5703125" style="2" customWidth="1"/>
    <col min="14856" max="14856" width="16" style="2" customWidth="1"/>
    <col min="14857" max="14857" width="0" style="2" hidden="1" customWidth="1"/>
    <col min="14858" max="14859" width="11.42578125" style="2"/>
    <col min="14860" max="14866" width="0" style="2" hidden="1" customWidth="1"/>
    <col min="14867" max="15104" width="11.42578125" style="2"/>
    <col min="15105" max="15105" width="25" style="2" customWidth="1"/>
    <col min="15106" max="15106" width="39.7109375" style="2" customWidth="1"/>
    <col min="15107" max="15107" width="17" style="2" customWidth="1"/>
    <col min="15108" max="15108" width="15.28515625" style="2" customWidth="1"/>
    <col min="15109" max="15109" width="14.42578125" style="2" customWidth="1"/>
    <col min="15110" max="15110" width="8.42578125" style="2" customWidth="1"/>
    <col min="15111" max="15111" width="12.5703125" style="2" customWidth="1"/>
    <col min="15112" max="15112" width="16" style="2" customWidth="1"/>
    <col min="15113" max="15113" width="0" style="2" hidden="1" customWidth="1"/>
    <col min="15114" max="15115" width="11.42578125" style="2"/>
    <col min="15116" max="15122" width="0" style="2" hidden="1" customWidth="1"/>
    <col min="15123" max="15360" width="11.42578125" style="2"/>
    <col min="15361" max="15361" width="25" style="2" customWidth="1"/>
    <col min="15362" max="15362" width="39.7109375" style="2" customWidth="1"/>
    <col min="15363" max="15363" width="17" style="2" customWidth="1"/>
    <col min="15364" max="15364" width="15.28515625" style="2" customWidth="1"/>
    <col min="15365" max="15365" width="14.42578125" style="2" customWidth="1"/>
    <col min="15366" max="15366" width="8.42578125" style="2" customWidth="1"/>
    <col min="15367" max="15367" width="12.5703125" style="2" customWidth="1"/>
    <col min="15368" max="15368" width="16" style="2" customWidth="1"/>
    <col min="15369" max="15369" width="0" style="2" hidden="1" customWidth="1"/>
    <col min="15370" max="15371" width="11.42578125" style="2"/>
    <col min="15372" max="15378" width="0" style="2" hidden="1" customWidth="1"/>
    <col min="15379" max="15616" width="11.42578125" style="2"/>
    <col min="15617" max="15617" width="25" style="2" customWidth="1"/>
    <col min="15618" max="15618" width="39.7109375" style="2" customWidth="1"/>
    <col min="15619" max="15619" width="17" style="2" customWidth="1"/>
    <col min="15620" max="15620" width="15.28515625" style="2" customWidth="1"/>
    <col min="15621" max="15621" width="14.42578125" style="2" customWidth="1"/>
    <col min="15622" max="15622" width="8.42578125" style="2" customWidth="1"/>
    <col min="15623" max="15623" width="12.5703125" style="2" customWidth="1"/>
    <col min="15624" max="15624" width="16" style="2" customWidth="1"/>
    <col min="15625" max="15625" width="0" style="2" hidden="1" customWidth="1"/>
    <col min="15626" max="15627" width="11.42578125" style="2"/>
    <col min="15628" max="15634" width="0" style="2" hidden="1" customWidth="1"/>
    <col min="15635" max="15872" width="11.42578125" style="2"/>
    <col min="15873" max="15873" width="25" style="2" customWidth="1"/>
    <col min="15874" max="15874" width="39.7109375" style="2" customWidth="1"/>
    <col min="15875" max="15875" width="17" style="2" customWidth="1"/>
    <col min="15876" max="15876" width="15.28515625" style="2" customWidth="1"/>
    <col min="15877" max="15877" width="14.42578125" style="2" customWidth="1"/>
    <col min="15878" max="15878" width="8.42578125" style="2" customWidth="1"/>
    <col min="15879" max="15879" width="12.5703125" style="2" customWidth="1"/>
    <col min="15880" max="15880" width="16" style="2" customWidth="1"/>
    <col min="15881" max="15881" width="0" style="2" hidden="1" customWidth="1"/>
    <col min="15882" max="15883" width="11.42578125" style="2"/>
    <col min="15884" max="15890" width="0" style="2" hidden="1" customWidth="1"/>
    <col min="15891" max="16128" width="11.42578125" style="2"/>
    <col min="16129" max="16129" width="25" style="2" customWidth="1"/>
    <col min="16130" max="16130" width="39.7109375" style="2" customWidth="1"/>
    <col min="16131" max="16131" width="17" style="2" customWidth="1"/>
    <col min="16132" max="16132" width="15.28515625" style="2" customWidth="1"/>
    <col min="16133" max="16133" width="14.42578125" style="2" customWidth="1"/>
    <col min="16134" max="16134" width="8.42578125" style="2" customWidth="1"/>
    <col min="16135" max="16135" width="12.5703125" style="2" customWidth="1"/>
    <col min="16136" max="16136" width="16" style="2" customWidth="1"/>
    <col min="16137" max="16137" width="0" style="2" hidden="1" customWidth="1"/>
    <col min="16138" max="16139" width="11.42578125" style="2"/>
    <col min="16140" max="16146" width="0" style="2" hidden="1" customWidth="1"/>
    <col min="16147" max="16384" width="11.425781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Preventivo 2024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tr">
        <f>[1]Info!$B$2</f>
        <v>704</v>
      </c>
      <c r="B2" s="5" t="str">
        <f>[1]Info!$C$2</f>
        <v>ASST CENTRO SPECIALISTICO ORTOPEDICO TRAUMATOLOGICO GAETANO PINI/CTO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25" customHeight="1" x14ac:dyDescent="0.3">
      <c r="A4" s="6" t="s">
        <v>1</v>
      </c>
      <c r="C4" s="7" t="str">
        <f>+'[1]NI-San'!N10</f>
        <v>Prechiusura al 3° trimestre 2023</v>
      </c>
      <c r="D4" s="8" t="str">
        <f>+'[1]NI-San'!O10</f>
        <v>Preventivo al 31/12/2024</v>
      </c>
      <c r="E4" s="8" t="str">
        <f>'[1]NI-San'!R10</f>
        <v>Budget primo trimestre 2024</v>
      </c>
      <c r="F4" s="9"/>
      <c r="G4" s="10" t="str">
        <f>+C4</f>
        <v>Prechiusura al 3° trimestre 2023</v>
      </c>
      <c r="H4" s="10" t="str">
        <f>+D4</f>
        <v>Preventivo al 31/12/2024</v>
      </c>
      <c r="I4" s="10" t="str">
        <f>E4</f>
        <v>Budget primo trimestre 2024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2</v>
      </c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2" t="s">
        <v>8</v>
      </c>
    </row>
    <row r="6" spans="1:18" ht="16.5" customHeight="1" x14ac:dyDescent="0.3">
      <c r="A6" s="13" t="s">
        <v>9</v>
      </c>
      <c r="B6" s="14" t="s">
        <v>10</v>
      </c>
      <c r="C6" s="15">
        <f>+'[1]NI-San'!$N$1056+'[1]NI-San'!$N$909+'[1]NI-San'!$N$914+'[1]NI-San'!$N$917+'[1]NI-San'!$N$1004+'[1]NI-San'!$N$1005+'[1]NI-San'!$N$1007+'[1]NI-San'!$N$1008</f>
        <v>63385316</v>
      </c>
      <c r="D6" s="15">
        <f>+'[1]NI-San'!$O$1056+'[1]NI-San'!$O$909+'[1]NI-San'!$O$914+'[1]NI-San'!$O$917+'[1]NI-San'!$O$1004+'[1]NI-San'!$O$1005+'[1]NI-San'!$O$1007+'[1]NI-San'!$O$1008</f>
        <v>62100361</v>
      </c>
      <c r="E6" s="15">
        <f>+'[1]NI-San'!$R$1056+'[1]NI-San'!$R$909+'[1]NI-San'!$R$914+'[1]NI-San'!$R$917+'[1]NI-San'!$R$1004+'[1]NI-San'!$R$1005+'[1]NI-San'!$R$1007+'[1]NI-San'!$R$1008</f>
        <v>15428908</v>
      </c>
      <c r="F6" s="16"/>
      <c r="G6" s="17">
        <f>IF(C7=0,0,+C6/C7)</f>
        <v>0.53742823713326826</v>
      </c>
      <c r="H6" s="17">
        <f>IF(D7=0,0,+D6/D7)</f>
        <v>0.53933701102295095</v>
      </c>
      <c r="I6" s="17">
        <f>+E6/E7</f>
        <v>0.51484288989520788</v>
      </c>
      <c r="L6" s="11" t="str">
        <f>[1]Info!B2</f>
        <v>704</v>
      </c>
      <c r="M6" s="11" t="str">
        <f>C4</f>
        <v>Prechiusura al 3° trimestre 2023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63385316</v>
      </c>
      <c r="Q6" s="19">
        <f>C7</f>
        <v>117941916</v>
      </c>
      <c r="R6" s="12">
        <f>G6</f>
        <v>0.53742823713326826</v>
      </c>
    </row>
    <row r="7" spans="1:18" ht="16.5" customHeight="1" x14ac:dyDescent="0.3">
      <c r="A7" s="13"/>
      <c r="B7" s="20" t="s">
        <v>11</v>
      </c>
      <c r="C7" s="21">
        <f>+'[1]NI-San'!$N$11-'[1]NI-San'!$N$31-'[1]NI-San'!$N$383-'[1]NI-San'!$N$100</f>
        <v>117941916</v>
      </c>
      <c r="D7" s="21">
        <f>+'[1]NI-San'!$O$11-'[1]NI-San'!$O$31-'[1]NI-San'!$O$383-'[1]NI-San'!$O$100</f>
        <v>115142035</v>
      </c>
      <c r="E7" s="21">
        <f>+'[1]NI-San'!$R$11-'[1]NI-San'!$R$31-'[1]NI-San'!$R$383-'[1]NI-San'!$R$100</f>
        <v>29968187</v>
      </c>
      <c r="F7" s="22"/>
      <c r="G7" s="23"/>
      <c r="H7" s="23"/>
      <c r="I7" s="23"/>
      <c r="L7" s="11" t="str">
        <f t="shared" ref="L7:M22" si="0">L6</f>
        <v>704</v>
      </c>
      <c r="M7" s="11" t="str">
        <f t="shared" si="0"/>
        <v>Prechiusura al 3° trimestre 2023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71798454</v>
      </c>
      <c r="Q7" s="19">
        <f>C10</f>
        <v>117941916</v>
      </c>
      <c r="R7" s="12">
        <f>G9</f>
        <v>0.60876112950378047</v>
      </c>
    </row>
    <row r="8" spans="1:18" ht="16.5" customHeight="1" x14ac:dyDescent="0.3">
      <c r="B8" s="24"/>
      <c r="C8" s="25"/>
      <c r="D8" s="25"/>
      <c r="E8" s="25"/>
      <c r="G8" s="26"/>
      <c r="H8" s="26"/>
      <c r="I8" s="26"/>
      <c r="L8" s="11" t="str">
        <f t="shared" si="0"/>
        <v>704</v>
      </c>
      <c r="M8" s="11" t="str">
        <f t="shared" si="0"/>
        <v>Prechiusura al 3° trimestre 2023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30699098</v>
      </c>
      <c r="Q8" s="19">
        <f>C13</f>
        <v>117941916</v>
      </c>
      <c r="R8" s="12">
        <f>G12</f>
        <v>0.2602899718875179</v>
      </c>
    </row>
    <row r="9" spans="1:18" ht="16.5" customHeight="1" x14ac:dyDescent="0.3">
      <c r="A9" s="13" t="s">
        <v>12</v>
      </c>
      <c r="B9" s="14" t="s">
        <v>13</v>
      </c>
      <c r="C9" s="27">
        <f>+'[1]NI-San'!$N$404+'[1]NI-San'!$N$502+'[1]NI-San'!$N$1028+'[1]NI-San'!$N$1041+'[1]NI-San'!$N$1391</f>
        <v>71798454</v>
      </c>
      <c r="D9" s="27">
        <f>+'[1]NI-San'!$O$404+'[1]NI-San'!$O$502+'[1]NI-San'!$O$1028+'[1]NI-San'!$O$1041+'[1]NI-San'!$O$1391</f>
        <v>65609942</v>
      </c>
      <c r="E9" s="27">
        <f>+'[1]NI-San'!$R$404+'[1]NI-San'!$R$502+'[1]NI-San'!$R$1028+'[1]NI-San'!$R$1041+'[1]NI-San'!$R$1391</f>
        <v>16835081</v>
      </c>
      <c r="F9" s="16"/>
      <c r="G9" s="17">
        <f>IF(C10=0,0,+C9/C10)</f>
        <v>0.60876112950378047</v>
      </c>
      <c r="H9" s="17">
        <f>IF(D10=0,0,+D9/D10)</f>
        <v>0.56981746066933769</v>
      </c>
      <c r="I9" s="17">
        <f>+E9/E10</f>
        <v>0.56176508108415102</v>
      </c>
      <c r="L9" s="11" t="str">
        <f t="shared" si="0"/>
        <v>704</v>
      </c>
      <c r="M9" s="11" t="str">
        <f t="shared" si="0"/>
        <v>Prechiusura al 3° trimestre 2023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16014610</v>
      </c>
      <c r="Q9" s="19">
        <f>C16</f>
        <v>117941916</v>
      </c>
      <c r="R9" s="12">
        <f>G15</f>
        <v>0.13578387178312415</v>
      </c>
    </row>
    <row r="10" spans="1:18" ht="16.5" customHeight="1" x14ac:dyDescent="0.3">
      <c r="A10" s="13"/>
      <c r="B10" s="20" t="s">
        <v>11</v>
      </c>
      <c r="C10" s="21">
        <f>+C7</f>
        <v>117941916</v>
      </c>
      <c r="D10" s="21">
        <f>+D7</f>
        <v>115142035</v>
      </c>
      <c r="E10" s="21">
        <f>+E7</f>
        <v>29968187</v>
      </c>
      <c r="F10" s="22"/>
      <c r="G10" s="23"/>
      <c r="H10" s="23"/>
      <c r="I10" s="23"/>
      <c r="L10" s="11" t="str">
        <f t="shared" si="0"/>
        <v>704</v>
      </c>
      <c r="M10" s="11" t="str">
        <f t="shared" si="0"/>
        <v>Prechiusura al 3° trimestre 2023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1185398</v>
      </c>
      <c r="Q10" s="19">
        <f>C19</f>
        <v>117941916</v>
      </c>
      <c r="R10" s="12">
        <f>G18</f>
        <v>1.0050693088621691E-2</v>
      </c>
    </row>
    <row r="11" spans="1:18" ht="16.5" customHeight="1" x14ac:dyDescent="0.3">
      <c r="B11" s="24"/>
      <c r="C11" s="25"/>
      <c r="D11" s="25"/>
      <c r="E11" s="25"/>
      <c r="G11" s="28"/>
      <c r="H11" s="28"/>
      <c r="I11" s="28"/>
      <c r="L11" s="11" t="str">
        <f t="shared" si="0"/>
        <v>704</v>
      </c>
      <c r="M11" s="11" t="str">
        <f t="shared" si="0"/>
        <v>Prechiusura al 3° trimestre 2023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100000</v>
      </c>
      <c r="Q11" s="19">
        <f>C22</f>
        <v>117941916</v>
      </c>
      <c r="R11" s="12">
        <f>G21</f>
        <v>8.4787498280085598E-4</v>
      </c>
    </row>
    <row r="12" spans="1:18" ht="16.5" customHeight="1" x14ac:dyDescent="0.3">
      <c r="A12" s="13" t="s">
        <v>14</v>
      </c>
      <c r="B12" s="29" t="s">
        <v>15</v>
      </c>
      <c r="C12" s="30">
        <f>+'[1]NI-San'!N406</f>
        <v>30699098</v>
      </c>
      <c r="D12" s="30">
        <f>+'[1]NI-San'!O406</f>
        <v>28638434</v>
      </c>
      <c r="E12" s="30">
        <f>+'[1]NI-San'!R406</f>
        <v>7430289</v>
      </c>
      <c r="F12" s="31"/>
      <c r="G12" s="17">
        <f>IF(C13=0,0,+C12/C13)</f>
        <v>0.2602899718875179</v>
      </c>
      <c r="H12" s="17">
        <f>IF(D13=0,0,+D12/D13)</f>
        <v>0.24872266674807336</v>
      </c>
      <c r="I12" s="32">
        <f>+E12/E13</f>
        <v>0.24793922301672772</v>
      </c>
      <c r="L12" s="11" t="str">
        <f t="shared" si="0"/>
        <v>704</v>
      </c>
      <c r="M12" s="11" t="str">
        <f t="shared" si="0"/>
        <v>Prechiusura al 3° trimestre 2023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7966000</v>
      </c>
      <c r="Q12" s="19">
        <f>C25</f>
        <v>117941916</v>
      </c>
      <c r="R12" s="12">
        <f>G24</f>
        <v>6.7541721129916188E-2</v>
      </c>
    </row>
    <row r="13" spans="1:18" ht="16.5" customHeight="1" x14ac:dyDescent="0.3">
      <c r="A13" s="13"/>
      <c r="B13" s="33" t="s">
        <v>11</v>
      </c>
      <c r="C13" s="34">
        <f>+C10</f>
        <v>117941916</v>
      </c>
      <c r="D13" s="34">
        <f>+D10</f>
        <v>115142035</v>
      </c>
      <c r="E13" s="34">
        <f>+E10</f>
        <v>29968187</v>
      </c>
      <c r="F13" s="35"/>
      <c r="G13" s="36"/>
      <c r="H13" s="37"/>
      <c r="I13" s="37"/>
      <c r="L13" s="11" t="str">
        <f t="shared" si="0"/>
        <v>704</v>
      </c>
      <c r="M13" s="11" t="str">
        <f t="shared" si="0"/>
        <v>Prechiusura al 3° trimestre 2023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374500</v>
      </c>
      <c r="Q13" s="19">
        <f>C28</f>
        <v>117941916</v>
      </c>
      <c r="R13" s="12">
        <f>G27</f>
        <v>3.1752918105892058E-3</v>
      </c>
    </row>
    <row r="14" spans="1:18" ht="16.5" customHeight="1" x14ac:dyDescent="0.3">
      <c r="A14" s="6"/>
      <c r="B14" s="24"/>
      <c r="C14" s="25"/>
      <c r="D14" s="25"/>
      <c r="E14" s="25"/>
      <c r="G14" s="38"/>
      <c r="H14" s="38"/>
      <c r="I14" s="38"/>
      <c r="L14" s="11" t="str">
        <f t="shared" si="0"/>
        <v>704</v>
      </c>
      <c r="M14" s="11" t="str">
        <f t="shared" si="0"/>
        <v>Prechiusura al 3° trimestre 2023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1333767</v>
      </c>
      <c r="Q14" s="19">
        <f>C31</f>
        <v>117941916</v>
      </c>
      <c r="R14" s="12">
        <f>G30</f>
        <v>1.1308676721853492E-2</v>
      </c>
    </row>
    <row r="15" spans="1:18" ht="16.5" customHeight="1" x14ac:dyDescent="0.3">
      <c r="A15" s="13" t="s">
        <v>16</v>
      </c>
      <c r="B15" s="39" t="s">
        <v>17</v>
      </c>
      <c r="C15" s="40">
        <f>SUM('[1]NI-San'!N409:N432)</f>
        <v>16014610</v>
      </c>
      <c r="D15" s="40">
        <f>SUM('[1]NI-San'!O409:O432)</f>
        <v>16109728</v>
      </c>
      <c r="E15" s="40">
        <f>SUM('[1]NI-San'!R409:R432)</f>
        <v>4049934</v>
      </c>
      <c r="F15" s="41"/>
      <c r="G15" s="17">
        <f>IF(C16=0,0,+C15/C16)</f>
        <v>0.13578387178312415</v>
      </c>
      <c r="H15" s="17">
        <f>IF(D16=0,0,+D15/D16)</f>
        <v>0.13991178807982679</v>
      </c>
      <c r="I15" s="42">
        <f>+E15/E16</f>
        <v>0.13514110813577077</v>
      </c>
      <c r="L15" s="11" t="str">
        <f t="shared" si="0"/>
        <v>704</v>
      </c>
      <c r="M15" s="11" t="str">
        <f t="shared" si="0"/>
        <v>Prechiusura al 3° trimestre 2023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5423350</v>
      </c>
      <c r="Q15" s="19">
        <f>C34</f>
        <v>117941916</v>
      </c>
      <c r="R15" s="12">
        <f>G33</f>
        <v>4.5983227879730221E-2</v>
      </c>
    </row>
    <row r="16" spans="1:18" ht="16.5" customHeight="1" x14ac:dyDescent="0.3">
      <c r="A16" s="13"/>
      <c r="B16" s="43" t="s">
        <v>11</v>
      </c>
      <c r="C16" s="44">
        <f>+C13</f>
        <v>117941916</v>
      </c>
      <c r="D16" s="44">
        <f>+D13</f>
        <v>115142035</v>
      </c>
      <c r="E16" s="44">
        <f>+E13</f>
        <v>29968187</v>
      </c>
      <c r="F16" s="45"/>
      <c r="G16" s="46"/>
      <c r="H16" s="47"/>
      <c r="I16" s="47"/>
      <c r="L16" s="11" t="str">
        <f t="shared" si="0"/>
        <v>704</v>
      </c>
      <c r="M16" s="11" t="str">
        <f t="shared" si="0"/>
        <v>Prechiusura al 3° trimestre 2023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17231148</v>
      </c>
      <c r="Q16" s="19">
        <f>C37</f>
        <v>117941916</v>
      </c>
      <c r="R16" s="12">
        <f>G36</f>
        <v>0.14609859314139004</v>
      </c>
    </row>
    <row r="17" spans="1:18" ht="16.5" customHeight="1" x14ac:dyDescent="0.3">
      <c r="A17" s="48"/>
      <c r="B17" s="48"/>
      <c r="C17" s="49"/>
      <c r="D17" s="49"/>
      <c r="E17" s="49"/>
      <c r="F17" s="48"/>
      <c r="G17" s="38"/>
      <c r="H17" s="38"/>
      <c r="I17" s="38"/>
      <c r="L17" s="11" t="str">
        <f t="shared" si="0"/>
        <v>704</v>
      </c>
      <c r="M17" s="11" t="str">
        <f t="shared" si="0"/>
        <v>Prechiusura al 3° trimestre 2023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239091</v>
      </c>
      <c r="Q17" s="19">
        <f>C40</f>
        <v>117941916</v>
      </c>
      <c r="R17" s="12">
        <f>G39</f>
        <v>2.0271927751283948E-3</v>
      </c>
    </row>
    <row r="18" spans="1:18" ht="16.5" customHeight="1" x14ac:dyDescent="0.3">
      <c r="A18" s="13" t="s">
        <v>18</v>
      </c>
      <c r="B18" s="39" t="s">
        <v>19</v>
      </c>
      <c r="C18" s="40">
        <f>+'[1]NI-San'!N438+'[1]NI-San'!N439+'[1]NI-San'!N440</f>
        <v>1185398</v>
      </c>
      <c r="D18" s="40">
        <f>+'[1]NI-San'!O438+'[1]NI-San'!O439+'[1]NI-San'!O440</f>
        <v>970250</v>
      </c>
      <c r="E18" s="40">
        <f>+'[1]NI-San'!R438+'[1]NI-San'!R439+'[1]NI-San'!R440</f>
        <v>261708</v>
      </c>
      <c r="F18" s="41"/>
      <c r="G18" s="17">
        <f>IF(C19=0,0,+C18/C19)</f>
        <v>1.0050693088621691E-2</v>
      </c>
      <c r="H18" s="17">
        <f>IF(D19=0,0,+D18/D19)</f>
        <v>8.4265490009795291E-3</v>
      </c>
      <c r="I18" s="42">
        <f>+E18/E19</f>
        <v>8.7328606164930826E-3</v>
      </c>
      <c r="L18" s="11" t="str">
        <f t="shared" si="0"/>
        <v>704</v>
      </c>
      <c r="M18" s="11" t="str">
        <f t="shared" si="0"/>
        <v>Prechiusura al 3° trimestre 2023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3671000</v>
      </c>
      <c r="Q18" s="19">
        <f>C43</f>
        <v>117941916</v>
      </c>
      <c r="R18" s="12">
        <f>G42</f>
        <v>3.1125490618619422E-2</v>
      </c>
    </row>
    <row r="19" spans="1:18" ht="16.5" customHeight="1" x14ac:dyDescent="0.3">
      <c r="A19" s="13"/>
      <c r="B19" s="43" t="s">
        <v>11</v>
      </c>
      <c r="C19" s="44">
        <f>+C16</f>
        <v>117941916</v>
      </c>
      <c r="D19" s="44">
        <f>+D16</f>
        <v>115142035</v>
      </c>
      <c r="E19" s="44">
        <f>+E16</f>
        <v>29968187</v>
      </c>
      <c r="F19" s="45"/>
      <c r="G19" s="46"/>
      <c r="H19" s="47"/>
      <c r="I19" s="47"/>
      <c r="L19" s="11" t="str">
        <f t="shared" si="0"/>
        <v>704</v>
      </c>
      <c r="M19" s="11" t="str">
        <f t="shared" si="0"/>
        <v>Prechiusura al 3° trimestre 2023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960000</v>
      </c>
      <c r="Q19" s="19">
        <f>C46</f>
        <v>117941916</v>
      </c>
      <c r="R19" s="12">
        <f>G45</f>
        <v>8.1395998348882167E-3</v>
      </c>
    </row>
    <row r="20" spans="1:18" ht="16.5" customHeight="1" x14ac:dyDescent="0.3">
      <c r="A20" s="48"/>
      <c r="B20" s="48"/>
      <c r="C20" s="49"/>
      <c r="D20" s="49"/>
      <c r="E20" s="49"/>
      <c r="F20" s="48"/>
      <c r="G20" s="38"/>
      <c r="H20" s="38"/>
      <c r="I20" s="38"/>
      <c r="L20" s="11" t="str">
        <f t="shared" si="0"/>
        <v>704</v>
      </c>
      <c r="M20" s="11" t="str">
        <f t="shared" si="0"/>
        <v>Prechiusura al 3° trimestre 2023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117941916</v>
      </c>
      <c r="R20" s="12">
        <f ca="1">G48</f>
        <v>0</v>
      </c>
    </row>
    <row r="21" spans="1:18" ht="16.5" customHeight="1" x14ac:dyDescent="0.3">
      <c r="A21" s="13" t="s">
        <v>20</v>
      </c>
      <c r="B21" s="39" t="s">
        <v>21</v>
      </c>
      <c r="C21" s="40">
        <f>+'[1]NI-San'!N450+'[1]NI-San'!N441</f>
        <v>100000</v>
      </c>
      <c r="D21" s="40">
        <f>+'[1]NI-San'!O450+'[1]NI-San'!O441</f>
        <v>86000</v>
      </c>
      <c r="E21" s="40">
        <f>+'[1]NI-San'!R450+'[1]NI-San'!R441</f>
        <v>23220</v>
      </c>
      <c r="F21" s="41"/>
      <c r="G21" s="17">
        <f>IF(C22=0,0,+C21/C22)</f>
        <v>8.4787498280085598E-4</v>
      </c>
      <c r="H21" s="17">
        <f>IF(D22=0,0,+D21/D22)</f>
        <v>7.4690359606723988E-4</v>
      </c>
      <c r="I21" s="42">
        <f>+E21/E22</f>
        <v>7.7482164670155057E-4</v>
      </c>
      <c r="L21" s="11" t="str">
        <f t="shared" si="0"/>
        <v>704</v>
      </c>
      <c r="M21" s="11" t="str">
        <f t="shared" si="0"/>
        <v>Prechiusura al 3° trimestre 2023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150918238</v>
      </c>
      <c r="Q21" s="19">
        <f>C52</f>
        <v>117941916</v>
      </c>
      <c r="R21" s="12">
        <f>G51</f>
        <v>1.2795979844858549</v>
      </c>
    </row>
    <row r="22" spans="1:18" ht="16.5" customHeight="1" x14ac:dyDescent="0.3">
      <c r="A22" s="13"/>
      <c r="B22" s="43" t="s">
        <v>11</v>
      </c>
      <c r="C22" s="44">
        <f>+C19</f>
        <v>117941916</v>
      </c>
      <c r="D22" s="44">
        <f>+D19</f>
        <v>115142035</v>
      </c>
      <c r="E22" s="44">
        <f>+E19</f>
        <v>29968187</v>
      </c>
      <c r="F22" s="45"/>
      <c r="G22" s="46"/>
      <c r="H22" s="47"/>
      <c r="I22" s="47"/>
      <c r="L22" s="11" t="str">
        <f t="shared" si="0"/>
        <v>704</v>
      </c>
      <c r="M22" s="11" t="str">
        <f t="shared" si="0"/>
        <v>Prechiusura al 3° trimestre 2023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150918238</v>
      </c>
      <c r="Q22" s="19">
        <f>C55</f>
        <v>145103312</v>
      </c>
      <c r="R22" s="12">
        <f>G54</f>
        <v>1.0400743850698597</v>
      </c>
    </row>
    <row r="23" spans="1:18" ht="16.5" customHeight="1" x14ac:dyDescent="0.3">
      <c r="A23" s="48"/>
      <c r="B23" s="48"/>
      <c r="C23" s="49"/>
      <c r="D23" s="49"/>
      <c r="E23" s="49"/>
      <c r="F23" s="48"/>
      <c r="G23" s="38"/>
      <c r="H23" s="38"/>
      <c r="I23" s="38"/>
      <c r="L23" s="11" t="str">
        <f t="shared" ref="L23:M38" si="1">L22</f>
        <v>704</v>
      </c>
      <c r="M23" s="11" t="str">
        <f t="shared" si="1"/>
        <v>Prechiusura al 3° trimestre 2023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26857658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22</v>
      </c>
      <c r="B24" s="39" t="s">
        <v>23</v>
      </c>
      <c r="C24" s="40">
        <f>+'[1]NI-San'!N454+'[1]NI-San'!N455+'[1]NI-San'!N456+'[1]NI-San'!N457</f>
        <v>7966000</v>
      </c>
      <c r="D24" s="40">
        <f>+'[1]NI-San'!O454+'[1]NI-San'!O455+'[1]NI-San'!O456+'[1]NI-San'!O457</f>
        <v>6841793</v>
      </c>
      <c r="E24" s="40">
        <f>+'[1]NI-San'!R454+'[1]NI-San'!R455+'[1]NI-San'!R456+'[1]NI-San'!R457</f>
        <v>1849715</v>
      </c>
      <c r="F24" s="41"/>
      <c r="G24" s="17">
        <f>IF(C25=0,0,+C24/C25)</f>
        <v>6.7541721129916188E-2</v>
      </c>
      <c r="H24" s="17">
        <f>IF(D25=0,0,+D24/D25)</f>
        <v>5.9420462735438016E-2</v>
      </c>
      <c r="I24" s="42">
        <f>+E24/E25</f>
        <v>6.1722619389688135E-2</v>
      </c>
      <c r="L24" s="11" t="str">
        <f t="shared" si="1"/>
        <v>704</v>
      </c>
      <c r="M24" s="11" t="str">
        <f>D4</f>
        <v>Preventivo al 31/12/2024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62100361</v>
      </c>
      <c r="Q24" s="19">
        <f>D7</f>
        <v>115142035</v>
      </c>
      <c r="R24" s="12">
        <f>H6</f>
        <v>0.53933701102295095</v>
      </c>
    </row>
    <row r="25" spans="1:18" ht="16.5" customHeight="1" x14ac:dyDescent="0.3">
      <c r="A25" s="13"/>
      <c r="B25" s="43" t="s">
        <v>11</v>
      </c>
      <c r="C25" s="44">
        <f>+C22</f>
        <v>117941916</v>
      </c>
      <c r="D25" s="44">
        <f>+D22</f>
        <v>115142035</v>
      </c>
      <c r="E25" s="44">
        <f>+E22</f>
        <v>29968187</v>
      </c>
      <c r="F25" s="45"/>
      <c r="G25" s="46"/>
      <c r="H25" s="47"/>
      <c r="I25" s="47"/>
      <c r="L25" s="11" t="str">
        <f t="shared" si="1"/>
        <v>704</v>
      </c>
      <c r="M25" s="11" t="str">
        <f t="shared" si="1"/>
        <v>Preventivo al 31/12/2024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65609942</v>
      </c>
      <c r="Q25" s="19">
        <f>D10</f>
        <v>115142035</v>
      </c>
      <c r="R25" s="12">
        <f>H9</f>
        <v>0.56981746066933769</v>
      </c>
    </row>
    <row r="26" spans="1:18" ht="16.5" customHeight="1" x14ac:dyDescent="0.3">
      <c r="A26" s="50"/>
      <c r="B26" s="51"/>
      <c r="C26" s="52"/>
      <c r="D26" s="52"/>
      <c r="E26" s="52"/>
      <c r="F26" s="53"/>
      <c r="G26" s="38"/>
      <c r="H26" s="38"/>
      <c r="I26" s="38"/>
      <c r="L26" s="11" t="str">
        <f t="shared" si="1"/>
        <v>704</v>
      </c>
      <c r="M26" s="11" t="str">
        <f t="shared" si="1"/>
        <v>Preventivo al 31/12/2024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28638434</v>
      </c>
      <c r="Q26" s="19">
        <f>D13</f>
        <v>115142035</v>
      </c>
      <c r="R26" s="12">
        <f>H12</f>
        <v>0.24872266674807336</v>
      </c>
    </row>
    <row r="27" spans="1:18" ht="16.5" customHeight="1" x14ac:dyDescent="0.3">
      <c r="A27" s="13" t="s">
        <v>24</v>
      </c>
      <c r="B27" s="29" t="s">
        <v>25</v>
      </c>
      <c r="C27" s="30">
        <f>+'[1]NI-San'!N481</f>
        <v>374500</v>
      </c>
      <c r="D27" s="30">
        <f>+'[1]NI-San'!O481</f>
        <v>319823</v>
      </c>
      <c r="E27" s="30">
        <f>+'[1]NI-San'!R481</f>
        <v>86710</v>
      </c>
      <c r="F27" s="31"/>
      <c r="G27" s="17">
        <f>IF(C28=0,0,+C27/C28)</f>
        <v>3.1752918105892058E-3</v>
      </c>
      <c r="H27" s="17">
        <f>IF(D28=0,0,+D27/D28)</f>
        <v>2.777638939593173E-3</v>
      </c>
      <c r="I27" s="32">
        <f>+E27/E28</f>
        <v>2.8934015928290891E-3</v>
      </c>
      <c r="L27" s="11" t="str">
        <f t="shared" si="1"/>
        <v>704</v>
      </c>
      <c r="M27" s="11" t="str">
        <f t="shared" si="1"/>
        <v>Preventivo al 31/12/2024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16109728</v>
      </c>
      <c r="Q27" s="19">
        <f>D16</f>
        <v>115142035</v>
      </c>
      <c r="R27" s="12">
        <f>H15</f>
        <v>0.13991178807982679</v>
      </c>
    </row>
    <row r="28" spans="1:18" ht="16.5" customHeight="1" x14ac:dyDescent="0.3">
      <c r="A28" s="13"/>
      <c r="B28" s="33" t="s">
        <v>11</v>
      </c>
      <c r="C28" s="34">
        <f>+C25</f>
        <v>117941916</v>
      </c>
      <c r="D28" s="34">
        <f>+D25</f>
        <v>115142035</v>
      </c>
      <c r="E28" s="34">
        <f>+E25</f>
        <v>29968187</v>
      </c>
      <c r="F28" s="35"/>
      <c r="G28" s="36"/>
      <c r="H28" s="37"/>
      <c r="I28" s="37"/>
      <c r="L28" s="11" t="str">
        <f t="shared" si="1"/>
        <v>704</v>
      </c>
      <c r="M28" s="11" t="str">
        <f t="shared" si="1"/>
        <v>Preventivo al 31/12/2024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970250</v>
      </c>
      <c r="Q28" s="19">
        <f>D19</f>
        <v>115142035</v>
      </c>
      <c r="R28" s="12">
        <f>H18</f>
        <v>8.4265490009795291E-3</v>
      </c>
    </row>
    <row r="29" spans="1:18" ht="16.5" customHeight="1" x14ac:dyDescent="0.3">
      <c r="A29" s="6"/>
      <c r="B29" s="24"/>
      <c r="C29" s="25"/>
      <c r="D29" s="25"/>
      <c r="E29" s="25"/>
      <c r="G29" s="38"/>
      <c r="H29" s="38"/>
      <c r="I29" s="38"/>
      <c r="L29" s="11" t="str">
        <f t="shared" si="1"/>
        <v>704</v>
      </c>
      <c r="M29" s="11" t="str">
        <f t="shared" si="1"/>
        <v>Preventivo al 31/12/2024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86000</v>
      </c>
      <c r="Q29" s="19">
        <f>D22</f>
        <v>115142035</v>
      </c>
      <c r="R29" s="12">
        <f>H21</f>
        <v>7.4690359606723988E-4</v>
      </c>
    </row>
    <row r="30" spans="1:18" ht="16.5" customHeight="1" x14ac:dyDescent="0.3">
      <c r="A30" s="13" t="s">
        <v>26</v>
      </c>
      <c r="B30" s="29" t="s">
        <v>27</v>
      </c>
      <c r="C30" s="54">
        <f>+'[1]NI-San'!N896</f>
        <v>1333767</v>
      </c>
      <c r="D30" s="54">
        <f>+'[1]NI-San'!O896</f>
        <v>1256949</v>
      </c>
      <c r="E30" s="54">
        <f>+'[1]NI-San'!R896</f>
        <v>347994</v>
      </c>
      <c r="F30" s="31"/>
      <c r="G30" s="17">
        <f>IF(C31=0,0,+C30/C31)</f>
        <v>1.1308676721853492E-2</v>
      </c>
      <c r="H30" s="17">
        <f>IF(D31=0,0,+D30/D31)</f>
        <v>1.0916508467129316E-2</v>
      </c>
      <c r="I30" s="32">
        <f>+E30/E31</f>
        <v>1.161211387262099E-2</v>
      </c>
      <c r="L30" s="11" t="str">
        <f t="shared" si="1"/>
        <v>704</v>
      </c>
      <c r="M30" s="11" t="str">
        <f t="shared" si="1"/>
        <v>Preventivo al 31/12/2024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6841793</v>
      </c>
      <c r="Q30" s="19">
        <f>D25</f>
        <v>115142035</v>
      </c>
      <c r="R30" s="12">
        <f>H24</f>
        <v>5.9420462735438016E-2</v>
      </c>
    </row>
    <row r="31" spans="1:18" ht="16.5" customHeight="1" x14ac:dyDescent="0.3">
      <c r="A31" s="13"/>
      <c r="B31" s="33" t="s">
        <v>11</v>
      </c>
      <c r="C31" s="34">
        <f>+C28</f>
        <v>117941916</v>
      </c>
      <c r="D31" s="34">
        <f>+D28</f>
        <v>115142035</v>
      </c>
      <c r="E31" s="34">
        <f>+E28</f>
        <v>29968187</v>
      </c>
      <c r="F31" s="35"/>
      <c r="G31" s="36"/>
      <c r="H31" s="37"/>
      <c r="I31" s="37"/>
      <c r="L31" s="11" t="str">
        <f t="shared" si="1"/>
        <v>704</v>
      </c>
      <c r="M31" s="11" t="str">
        <f t="shared" si="1"/>
        <v>Preventivo al 31/12/2024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319823</v>
      </c>
      <c r="Q31" s="19">
        <f>D28</f>
        <v>115142035</v>
      </c>
      <c r="R31" s="12">
        <f>H27</f>
        <v>2.777638939593173E-3</v>
      </c>
    </row>
    <row r="32" spans="1:18" ht="16.5" customHeight="1" x14ac:dyDescent="0.3">
      <c r="A32" s="6"/>
      <c r="B32" s="24"/>
      <c r="C32" s="25"/>
      <c r="D32" s="25"/>
      <c r="E32" s="25"/>
      <c r="G32" s="38"/>
      <c r="H32" s="38"/>
      <c r="I32" s="38"/>
      <c r="L32" s="11" t="str">
        <f t="shared" si="1"/>
        <v>704</v>
      </c>
      <c r="M32" s="11" t="str">
        <f t="shared" si="1"/>
        <v>Preventivo al 31/12/2024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1256949</v>
      </c>
      <c r="Q32" s="19">
        <f>D31</f>
        <v>115142035</v>
      </c>
      <c r="R32" s="12">
        <f>H30</f>
        <v>1.0916508467129316E-2</v>
      </c>
    </row>
    <row r="33" spans="1:18" ht="16.5" customHeight="1" x14ac:dyDescent="0.3">
      <c r="A33" s="13" t="s">
        <v>28</v>
      </c>
      <c r="B33" s="29" t="s">
        <v>29</v>
      </c>
      <c r="C33" s="54">
        <f>+'[1]NI-San'!N928</f>
        <v>5423350</v>
      </c>
      <c r="D33" s="54">
        <f>+'[1]NI-San'!O928</f>
        <v>4631541</v>
      </c>
      <c r="E33" s="54">
        <f>+'[1]NI-San'!R928</f>
        <v>1157886</v>
      </c>
      <c r="F33" s="31"/>
      <c r="G33" s="17">
        <f>IF(C34=0,0,+C33/C34)</f>
        <v>4.5983227879730221E-2</v>
      </c>
      <c r="H33" s="17">
        <f>IF(D34=0,0,+D33/D34)</f>
        <v>4.0224588700382098E-2</v>
      </c>
      <c r="I33" s="32">
        <f>+E33/E34</f>
        <v>3.8637172145248561E-2</v>
      </c>
      <c r="L33" s="11" t="str">
        <f t="shared" si="1"/>
        <v>704</v>
      </c>
      <c r="M33" s="11" t="str">
        <f t="shared" si="1"/>
        <v>Preventivo al 31/12/2024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4631541</v>
      </c>
      <c r="Q33" s="19">
        <f>D34</f>
        <v>115142035</v>
      </c>
      <c r="R33" s="12">
        <f>H33</f>
        <v>4.0224588700382098E-2</v>
      </c>
    </row>
    <row r="34" spans="1:18" ht="16.5" customHeight="1" x14ac:dyDescent="0.3">
      <c r="A34" s="13"/>
      <c r="B34" s="33" t="s">
        <v>11</v>
      </c>
      <c r="C34" s="34">
        <f>+C31</f>
        <v>117941916</v>
      </c>
      <c r="D34" s="34">
        <f>+D31</f>
        <v>115142035</v>
      </c>
      <c r="E34" s="34">
        <f>+E31</f>
        <v>29968187</v>
      </c>
      <c r="F34" s="35"/>
      <c r="G34" s="36"/>
      <c r="H34" s="37"/>
      <c r="I34" s="37"/>
      <c r="L34" s="11" t="str">
        <f t="shared" si="1"/>
        <v>704</v>
      </c>
      <c r="M34" s="11" t="str">
        <f t="shared" si="1"/>
        <v>Preventivo al 31/12/2024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14792519</v>
      </c>
      <c r="Q34" s="19">
        <f>D37</f>
        <v>115142035</v>
      </c>
      <c r="R34" s="12">
        <f>H36</f>
        <v>0.12847192599991827</v>
      </c>
    </row>
    <row r="35" spans="1:18" ht="16.5" customHeight="1" x14ac:dyDescent="0.3">
      <c r="A35" s="6"/>
      <c r="B35" s="24"/>
      <c r="C35" s="25"/>
      <c r="D35" s="25"/>
      <c r="E35" s="25"/>
      <c r="G35" s="38"/>
      <c r="H35" s="38"/>
      <c r="I35" s="38"/>
      <c r="L35" s="11" t="str">
        <f t="shared" si="1"/>
        <v>704</v>
      </c>
      <c r="M35" s="11" t="str">
        <f t="shared" si="1"/>
        <v>Preventivo al 31/12/2024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195952</v>
      </c>
      <c r="Q35" s="19">
        <f>D40</f>
        <v>115142035</v>
      </c>
      <c r="R35" s="12">
        <f>H39</f>
        <v>1.7018285285647417E-3</v>
      </c>
    </row>
    <row r="36" spans="1:18" ht="16.5" customHeight="1" x14ac:dyDescent="0.3">
      <c r="A36" s="13" t="s">
        <v>30</v>
      </c>
      <c r="B36" s="29" t="s">
        <v>31</v>
      </c>
      <c r="C36" s="30">
        <f>+'[1]NI-San'!N966</f>
        <v>17231148</v>
      </c>
      <c r="D36" s="30">
        <f>+'[1]NI-San'!O966</f>
        <v>14792519</v>
      </c>
      <c r="E36" s="30">
        <f>+'[1]NI-San'!R966</f>
        <v>3601280</v>
      </c>
      <c r="F36" s="31"/>
      <c r="G36" s="17">
        <f>IF(C37=0,0,+C36/C37)</f>
        <v>0.14609859314139004</v>
      </c>
      <c r="H36" s="17">
        <f>IF(D37=0,0,+D36/D37)</f>
        <v>0.12847192599991827</v>
      </c>
      <c r="I36" s="32">
        <f>+E36/E37</f>
        <v>0.12017009904536434</v>
      </c>
      <c r="L36" s="11" t="str">
        <f t="shared" si="1"/>
        <v>704</v>
      </c>
      <c r="M36" s="11" t="str">
        <f t="shared" si="1"/>
        <v>Preventivo al 31/12/2024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3135022</v>
      </c>
      <c r="Q36" s="19">
        <f>D43</f>
        <v>115142035</v>
      </c>
      <c r="R36" s="12">
        <f>H42</f>
        <v>2.7227432622673377E-2</v>
      </c>
    </row>
    <row r="37" spans="1:18" ht="16.5" customHeight="1" x14ac:dyDescent="0.3">
      <c r="A37" s="13"/>
      <c r="B37" s="33" t="s">
        <v>11</v>
      </c>
      <c r="C37" s="34">
        <f>+C34</f>
        <v>117941916</v>
      </c>
      <c r="D37" s="34">
        <f>+D34</f>
        <v>115142035</v>
      </c>
      <c r="E37" s="34">
        <f>+E34</f>
        <v>29968187</v>
      </c>
      <c r="F37" s="35"/>
      <c r="G37" s="36"/>
      <c r="H37" s="37"/>
      <c r="I37" s="37"/>
      <c r="L37" s="11" t="str">
        <f t="shared" si="1"/>
        <v>704</v>
      </c>
      <c r="M37" s="11" t="str">
        <f t="shared" si="1"/>
        <v>Preventivo al 31/12/2024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819840</v>
      </c>
      <c r="Q37" s="19">
        <f>D46</f>
        <v>115142035</v>
      </c>
      <c r="R37" s="12">
        <f>H45</f>
        <v>7.1202493511600693E-3</v>
      </c>
    </row>
    <row r="38" spans="1:18" ht="16.5" customHeight="1" x14ac:dyDescent="0.3">
      <c r="A38" s="6"/>
      <c r="B38" s="24"/>
      <c r="C38" s="25"/>
      <c r="D38" s="25"/>
      <c r="E38" s="25"/>
      <c r="G38" s="38"/>
      <c r="H38" s="38"/>
      <c r="I38" s="38"/>
      <c r="L38" s="11" t="str">
        <f t="shared" si="1"/>
        <v>704</v>
      </c>
      <c r="M38" s="11" t="str">
        <f>M37</f>
        <v>Preventivo al 31/12/2024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115142035</v>
      </c>
      <c r="R38" s="12">
        <f ca="1">H48</f>
        <v>0</v>
      </c>
    </row>
    <row r="39" spans="1:18" ht="16.5" customHeight="1" x14ac:dyDescent="0.3">
      <c r="A39" s="55" t="s">
        <v>32</v>
      </c>
      <c r="B39" s="29" t="s">
        <v>33</v>
      </c>
      <c r="C39" s="54">
        <f>+'[1]NI-San'!N995</f>
        <v>239091</v>
      </c>
      <c r="D39" s="54">
        <f>+'[1]NI-San'!O995</f>
        <v>195952</v>
      </c>
      <c r="E39" s="54">
        <f>+'[1]NI-San'!R995</f>
        <v>48989</v>
      </c>
      <c r="F39" s="31"/>
      <c r="G39" s="17">
        <f>IF(C40=0,0,+C39/C40)</f>
        <v>2.0271927751283948E-3</v>
      </c>
      <c r="H39" s="17">
        <f>IF(D40=0,0,+D39/D40)</f>
        <v>1.7018285285647417E-3</v>
      </c>
      <c r="I39" s="32">
        <f>+E39/E40</f>
        <v>1.6347001572033703E-3</v>
      </c>
      <c r="L39" s="11" t="str">
        <f t="shared" ref="L39:M54" si="3">L38</f>
        <v>704</v>
      </c>
      <c r="M39" s="11" t="str">
        <f>M38</f>
        <v>Preventivo al 31/12/2024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140787468</v>
      </c>
      <c r="Q39" s="19">
        <f>D52</f>
        <v>115142035</v>
      </c>
      <c r="R39" s="12">
        <f>H51</f>
        <v>1.2227286759349008</v>
      </c>
    </row>
    <row r="40" spans="1:18" ht="16.5" customHeight="1" x14ac:dyDescent="0.3">
      <c r="A40" s="56"/>
      <c r="B40" s="33" t="s">
        <v>11</v>
      </c>
      <c r="C40" s="34">
        <f>+C37</f>
        <v>117941916</v>
      </c>
      <c r="D40" s="34">
        <f>+D37</f>
        <v>115142035</v>
      </c>
      <c r="E40" s="34">
        <f>+E37</f>
        <v>29968187</v>
      </c>
      <c r="F40" s="35"/>
      <c r="G40" s="36"/>
      <c r="H40" s="37"/>
      <c r="I40" s="37"/>
      <c r="L40" s="11" t="str">
        <f t="shared" si="3"/>
        <v>704</v>
      </c>
      <c r="M40" s="11" t="str">
        <f>M39</f>
        <v>Preventivo al 31/12/2024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140787468</v>
      </c>
      <c r="Q40" s="19">
        <f>D55</f>
        <v>134992380</v>
      </c>
      <c r="R40" s="12">
        <f>H54</f>
        <v>1.0429290008813832</v>
      </c>
    </row>
    <row r="41" spans="1:18" ht="16.5" customHeight="1" x14ac:dyDescent="0.3">
      <c r="A41" s="6"/>
      <c r="B41" s="24"/>
      <c r="C41" s="25"/>
      <c r="D41" s="25"/>
      <c r="E41" s="25"/>
      <c r="G41" s="38"/>
      <c r="H41" s="38"/>
      <c r="I41" s="38"/>
      <c r="L41" s="11" t="str">
        <f t="shared" si="3"/>
        <v>704</v>
      </c>
      <c r="M41" s="11" t="str">
        <f>M40</f>
        <v>Preventivo al 31/12/2024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20015158</v>
      </c>
      <c r="Q41" s="19">
        <f>D58</f>
        <v>0</v>
      </c>
      <c r="R41" s="12">
        <f>H57</f>
        <v>0</v>
      </c>
    </row>
    <row r="42" spans="1:18" ht="16.5" customHeight="1" x14ac:dyDescent="0.3">
      <c r="A42" s="55" t="s">
        <v>34</v>
      </c>
      <c r="B42" s="29" t="s">
        <v>35</v>
      </c>
      <c r="C42" s="54">
        <f>+'[1]NI-San'!N1028</f>
        <v>3671000</v>
      </c>
      <c r="D42" s="54">
        <f>+'[1]NI-San'!O1028</f>
        <v>3135022</v>
      </c>
      <c r="E42" s="54">
        <f>+'[1]NI-San'!R1028</f>
        <v>783756</v>
      </c>
      <c r="F42" s="31"/>
      <c r="G42" s="17">
        <f>IF(C43=0,0,+C42/C43)</f>
        <v>3.1125490618619422E-2</v>
      </c>
      <c r="H42" s="17">
        <f>IF(D43=0,0,+D42/D43)</f>
        <v>2.7227432622673377E-2</v>
      </c>
      <c r="I42" s="32">
        <f>+E42/E43</f>
        <v>2.6152933442386755E-2</v>
      </c>
      <c r="L42" s="11" t="str">
        <f t="shared" si="3"/>
        <v>704</v>
      </c>
      <c r="M42" s="11" t="str">
        <f>E4</f>
        <v>Budget primo trimestre 2024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15428908</v>
      </c>
      <c r="Q42" s="19">
        <f>E7</f>
        <v>29968187</v>
      </c>
      <c r="R42" s="18">
        <f>I6</f>
        <v>0.51484288989520788</v>
      </c>
    </row>
    <row r="43" spans="1:18" ht="16.5" customHeight="1" x14ac:dyDescent="0.3">
      <c r="A43" s="56"/>
      <c r="B43" s="33" t="s">
        <v>11</v>
      </c>
      <c r="C43" s="34">
        <f>+C40</f>
        <v>117941916</v>
      </c>
      <c r="D43" s="34">
        <f>+D40</f>
        <v>115142035</v>
      </c>
      <c r="E43" s="34">
        <f>+E40</f>
        <v>29968187</v>
      </c>
      <c r="F43" s="35"/>
      <c r="G43" s="36"/>
      <c r="H43" s="37"/>
      <c r="I43" s="37"/>
      <c r="L43" s="11" t="str">
        <f t="shared" si="3"/>
        <v>704</v>
      </c>
      <c r="M43" s="11" t="str">
        <f t="shared" si="3"/>
        <v>Budget primo trimestre 2024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16835081</v>
      </c>
      <c r="Q43" s="19">
        <f>E10</f>
        <v>29968187</v>
      </c>
      <c r="R43" s="18">
        <f>I9</f>
        <v>0.56176508108415102</v>
      </c>
    </row>
    <row r="44" spans="1:18" ht="16.5" customHeight="1" x14ac:dyDescent="0.3">
      <c r="A44" s="6"/>
      <c r="B44" s="24"/>
      <c r="C44" s="25"/>
      <c r="D44" s="25"/>
      <c r="E44" s="25"/>
      <c r="G44" s="38"/>
      <c r="H44" s="38"/>
      <c r="I44" s="38"/>
      <c r="L44" s="11" t="str">
        <f t="shared" si="3"/>
        <v>704</v>
      </c>
      <c r="M44" s="11" t="str">
        <f t="shared" si="3"/>
        <v>Budget primo trimestre 2024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7430289</v>
      </c>
      <c r="Q44" s="19">
        <f>E13</f>
        <v>29968187</v>
      </c>
      <c r="R44" s="18">
        <f>I12</f>
        <v>0.24793922301672772</v>
      </c>
    </row>
    <row r="45" spans="1:18" ht="16.5" customHeight="1" x14ac:dyDescent="0.3">
      <c r="A45" s="55" t="s">
        <v>36</v>
      </c>
      <c r="B45" s="29" t="s">
        <v>37</v>
      </c>
      <c r="C45" s="30">
        <f>+'[1]NI-San'!N1041</f>
        <v>960000</v>
      </c>
      <c r="D45" s="30">
        <f>+'[1]NI-San'!O1041</f>
        <v>819840</v>
      </c>
      <c r="E45" s="30">
        <f>+'[1]NI-San'!R1041</f>
        <v>204960</v>
      </c>
      <c r="F45" s="31"/>
      <c r="G45" s="17">
        <f>IF(C46=0,0,+C45/C46)</f>
        <v>8.1395998348882167E-3</v>
      </c>
      <c r="H45" s="17">
        <f>IF(D46=0,0,+D45/D46)</f>
        <v>7.1202493511600693E-3</v>
      </c>
      <c r="I45" s="32">
        <f>+E45/E46</f>
        <v>6.8392525714018005E-3</v>
      </c>
      <c r="L45" s="11" t="str">
        <f t="shared" si="3"/>
        <v>704</v>
      </c>
      <c r="M45" s="11" t="str">
        <f t="shared" si="3"/>
        <v>Budget primo trimestre 2024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4049934</v>
      </c>
      <c r="Q45" s="19">
        <f>E16</f>
        <v>29968187</v>
      </c>
      <c r="R45" s="18">
        <f>I15</f>
        <v>0.13514110813577077</v>
      </c>
    </row>
    <row r="46" spans="1:18" ht="16.5" customHeight="1" x14ac:dyDescent="0.3">
      <c r="A46" s="56"/>
      <c r="B46" s="33" t="s">
        <v>11</v>
      </c>
      <c r="C46" s="34">
        <f>+C43</f>
        <v>117941916</v>
      </c>
      <c r="D46" s="34">
        <f>+D43</f>
        <v>115142035</v>
      </c>
      <c r="E46" s="34">
        <f>+E43</f>
        <v>29968187</v>
      </c>
      <c r="F46" s="35"/>
      <c r="G46" s="36"/>
      <c r="H46" s="37"/>
      <c r="I46" s="37"/>
      <c r="L46" s="11" t="str">
        <f t="shared" si="3"/>
        <v>704</v>
      </c>
      <c r="M46" s="11" t="str">
        <f t="shared" si="3"/>
        <v>Budget primo trimestre 2024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261708</v>
      </c>
      <c r="Q46" s="19">
        <f>E19</f>
        <v>29968187</v>
      </c>
      <c r="R46" s="18">
        <f>I18</f>
        <v>8.7328606164930826E-3</v>
      </c>
    </row>
    <row r="47" spans="1:18" ht="16.5" customHeight="1" x14ac:dyDescent="0.3">
      <c r="A47" s="57"/>
      <c r="B47" s="58"/>
      <c r="C47" s="59"/>
      <c r="D47" s="59"/>
      <c r="E47" s="59"/>
      <c r="F47" s="60"/>
      <c r="G47" s="38"/>
      <c r="H47" s="38"/>
      <c r="I47" s="38"/>
      <c r="L47" s="11" t="str">
        <f t="shared" si="3"/>
        <v>704</v>
      </c>
      <c r="M47" s="11" t="str">
        <f t="shared" si="3"/>
        <v>Budget primo trimestre 2024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23220</v>
      </c>
      <c r="Q47" s="19">
        <f>E22</f>
        <v>29968187</v>
      </c>
      <c r="R47" s="18">
        <f>I21</f>
        <v>7.7482164670155057E-4</v>
      </c>
    </row>
    <row r="48" spans="1:18" ht="16.5" customHeight="1" x14ac:dyDescent="0.3">
      <c r="A48" s="55" t="s">
        <v>38</v>
      </c>
      <c r="B48" s="29" t="s">
        <v>39</v>
      </c>
      <c r="C48" s="30">
        <f ca="1">[1]SKASST_TOT!C$34</f>
        <v>0</v>
      </c>
      <c r="D48" s="30">
        <f ca="1">[1]SKASST_TOT!D$34</f>
        <v>0</v>
      </c>
      <c r="E48" s="30">
        <f ca="1">[1]SKASST_TOT!E$34</f>
        <v>0</v>
      </c>
      <c r="F48" s="31"/>
      <c r="G48" s="17">
        <f ca="1">IF(C49=0,0,+C48/C49)</f>
        <v>0</v>
      </c>
      <c r="H48" s="17">
        <f ca="1">IF(D49=0,0,+D48/D49)</f>
        <v>0</v>
      </c>
      <c r="I48" s="32">
        <f ca="1">+E48/E49</f>
        <v>0</v>
      </c>
      <c r="L48" s="11" t="str">
        <f t="shared" si="3"/>
        <v>704</v>
      </c>
      <c r="M48" s="11" t="str">
        <f t="shared" si="3"/>
        <v>Budget primo trimestre 2024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1849715</v>
      </c>
      <c r="Q48" s="19">
        <f>E25</f>
        <v>29968187</v>
      </c>
      <c r="R48" s="18">
        <f>I24</f>
        <v>6.1722619389688135E-2</v>
      </c>
    </row>
    <row r="49" spans="1:18" ht="16.5" customHeight="1" x14ac:dyDescent="0.3">
      <c r="A49" s="56"/>
      <c r="B49" s="33" t="s">
        <v>11</v>
      </c>
      <c r="C49" s="34">
        <f>+C46</f>
        <v>117941916</v>
      </c>
      <c r="D49" s="34">
        <f>+D46</f>
        <v>115142035</v>
      </c>
      <c r="E49" s="34">
        <f>+E46</f>
        <v>29968187</v>
      </c>
      <c r="F49" s="35"/>
      <c r="G49" s="36"/>
      <c r="H49" s="37"/>
      <c r="I49" s="37"/>
      <c r="L49" s="11" t="str">
        <f t="shared" si="3"/>
        <v>704</v>
      </c>
      <c r="M49" s="11" t="str">
        <f t="shared" si="3"/>
        <v>Budget primo trimestre 2024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86710</v>
      </c>
      <c r="Q49" s="19">
        <f>E28</f>
        <v>29968187</v>
      </c>
      <c r="R49" s="18">
        <f>I27</f>
        <v>2.8934015928290891E-3</v>
      </c>
    </row>
    <row r="50" spans="1:18" ht="16.5" customHeight="1" x14ac:dyDescent="0.3">
      <c r="B50" s="33"/>
      <c r="C50" s="25"/>
      <c r="D50" s="25"/>
      <c r="E50" s="25"/>
      <c r="G50" s="28"/>
      <c r="H50" s="28"/>
      <c r="I50" s="28"/>
      <c r="L50" s="11" t="str">
        <f t="shared" si="3"/>
        <v>704</v>
      </c>
      <c r="M50" s="11" t="str">
        <f t="shared" si="3"/>
        <v>Budget primo trimestre 2024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347994</v>
      </c>
      <c r="Q50" s="19">
        <f>E31</f>
        <v>29968187</v>
      </c>
      <c r="R50" s="18">
        <f>I30</f>
        <v>1.161211387262099E-2</v>
      </c>
    </row>
    <row r="51" spans="1:18" ht="16.5" customHeight="1" x14ac:dyDescent="0.3">
      <c r="A51" s="61" t="s">
        <v>40</v>
      </c>
      <c r="B51" s="14" t="s">
        <v>41</v>
      </c>
      <c r="C51" s="15">
        <f>+'[1]NI-San'!N400+'[1]NI-San'!N1615+'[1]NI-San'!N1738</f>
        <v>150918238</v>
      </c>
      <c r="D51" s="15">
        <f>+'[1]NI-San'!O400+'[1]NI-San'!O1615+'[1]NI-San'!O1738</f>
        <v>140787468</v>
      </c>
      <c r="E51" s="15">
        <f>+'[1]NI-San'!R400+'[1]NI-San'!R1615+'[1]NI-San'!R1738</f>
        <v>35547849</v>
      </c>
      <c r="F51" s="16"/>
      <c r="G51" s="17">
        <f>IF(C52=0,0,+C51/C52)</f>
        <v>1.2795979844858549</v>
      </c>
      <c r="H51" s="17">
        <f>IF(D52=0,0,+D51/D52)</f>
        <v>1.2227286759349008</v>
      </c>
      <c r="I51" s="17">
        <f>+E51/E52</f>
        <v>1.1861861713556445</v>
      </c>
      <c r="L51" s="11" t="str">
        <f t="shared" si="3"/>
        <v>704</v>
      </c>
      <c r="M51" s="11" t="str">
        <f t="shared" si="3"/>
        <v>Budget primo trimestre 2024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1157886</v>
      </c>
      <c r="Q51" s="19">
        <f>E34</f>
        <v>29968187</v>
      </c>
      <c r="R51" s="18">
        <f>I33</f>
        <v>3.8637172145248561E-2</v>
      </c>
    </row>
    <row r="52" spans="1:18" ht="16.5" customHeight="1" x14ac:dyDescent="0.3">
      <c r="A52" s="62"/>
      <c r="B52" s="20" t="s">
        <v>11</v>
      </c>
      <c r="C52" s="21">
        <f>+C46</f>
        <v>117941916</v>
      </c>
      <c r="D52" s="21">
        <f>+D46</f>
        <v>115142035</v>
      </c>
      <c r="E52" s="21">
        <f>+E46</f>
        <v>29968187</v>
      </c>
      <c r="F52" s="22"/>
      <c r="G52" s="23"/>
      <c r="H52" s="23"/>
      <c r="I52" s="23"/>
      <c r="L52" s="11" t="str">
        <f t="shared" si="3"/>
        <v>704</v>
      </c>
      <c r="M52" s="11" t="str">
        <f t="shared" si="3"/>
        <v>Budget primo trimestre 2024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3601280</v>
      </c>
      <c r="Q52" s="19">
        <f>E37</f>
        <v>29968187</v>
      </c>
      <c r="R52" s="18">
        <f>I36</f>
        <v>0.12017009904536434</v>
      </c>
    </row>
    <row r="53" spans="1:18" ht="16.5" customHeight="1" x14ac:dyDescent="0.3">
      <c r="B53" s="24"/>
      <c r="C53" s="25"/>
      <c r="D53" s="25"/>
      <c r="E53" s="25"/>
      <c r="G53" s="28"/>
      <c r="H53" s="28"/>
      <c r="I53" s="28"/>
      <c r="L53" s="11" t="str">
        <f t="shared" si="3"/>
        <v>704</v>
      </c>
      <c r="M53" s="11" t="str">
        <f t="shared" si="3"/>
        <v>Budget primo trimestre 2024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48989</v>
      </c>
      <c r="Q53" s="19">
        <f>E40</f>
        <v>29968187</v>
      </c>
      <c r="R53" s="18">
        <f>I39</f>
        <v>1.6347001572033703E-3</v>
      </c>
    </row>
    <row r="54" spans="1:18" ht="16.5" customHeight="1" x14ac:dyDescent="0.3">
      <c r="A54" s="61" t="s">
        <v>42</v>
      </c>
      <c r="B54" s="14" t="s">
        <v>41</v>
      </c>
      <c r="C54" s="15">
        <f>+C51</f>
        <v>150918238</v>
      </c>
      <c r="D54" s="15">
        <f>+D51</f>
        <v>140787468</v>
      </c>
      <c r="E54" s="15">
        <f>+E51</f>
        <v>35547849</v>
      </c>
      <c r="F54" s="16"/>
      <c r="G54" s="17">
        <f>IF(C55=0,0,+C54/C55)</f>
        <v>1.0400743850698597</v>
      </c>
      <c r="H54" s="17">
        <f>IF(D55=0,0,+D54/D55)</f>
        <v>1.0429290008813832</v>
      </c>
      <c r="I54" s="17">
        <f>+E54/E55</f>
        <v>1.0435063382682184</v>
      </c>
      <c r="L54" s="11" t="str">
        <f t="shared" si="3"/>
        <v>704</v>
      </c>
      <c r="M54" s="11" t="str">
        <f t="shared" si="3"/>
        <v>Budget primo trimestre 2024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783756</v>
      </c>
      <c r="Q54" s="19">
        <f>E43</f>
        <v>29968187</v>
      </c>
      <c r="R54" s="18">
        <f>I42</f>
        <v>2.6152933442386755E-2</v>
      </c>
    </row>
    <row r="55" spans="1:18" ht="16.5" customHeight="1" x14ac:dyDescent="0.3">
      <c r="A55" s="62"/>
      <c r="B55" s="20" t="s">
        <v>43</v>
      </c>
      <c r="C55" s="21">
        <f>+'[1]NI-San'!N1755</f>
        <v>145103312</v>
      </c>
      <c r="D55" s="21">
        <f>+'[1]NI-San'!O1755</f>
        <v>134992380</v>
      </c>
      <c r="E55" s="21">
        <f>+'[1]NI-San'!R1755</f>
        <v>34065772</v>
      </c>
      <c r="F55" s="22"/>
      <c r="G55" s="23"/>
      <c r="H55" s="23"/>
      <c r="I55" s="23"/>
      <c r="L55" s="11" t="str">
        <f t="shared" ref="L55:M59" si="5">L54</f>
        <v>704</v>
      </c>
      <c r="M55" s="11" t="str">
        <f t="shared" si="5"/>
        <v>Budget primo trimestre 2024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204960</v>
      </c>
      <c r="Q55" s="19">
        <f>E46</f>
        <v>29968187</v>
      </c>
      <c r="R55" s="18">
        <f>I45</f>
        <v>6.8392525714018005E-3</v>
      </c>
    </row>
    <row r="56" spans="1:18" ht="16.5" customHeight="1" x14ac:dyDescent="0.3">
      <c r="G56" s="28"/>
      <c r="H56" s="28"/>
      <c r="I56" s="28"/>
      <c r="L56" s="11" t="str">
        <f t="shared" si="5"/>
        <v>704</v>
      </c>
      <c r="M56" s="11" t="str">
        <f t="shared" si="5"/>
        <v>Budget primo trimestre 2024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29968187</v>
      </c>
      <c r="R56" s="18">
        <f ca="1">I48</f>
        <v>0</v>
      </c>
    </row>
    <row r="57" spans="1:18" ht="16.5" customHeight="1" x14ac:dyDescent="0.3">
      <c r="A57" s="61" t="s">
        <v>44</v>
      </c>
      <c r="B57" s="14" t="s">
        <v>45</v>
      </c>
      <c r="C57" s="27">
        <f ca="1">[1]SKASST_TOT!C$37</f>
        <v>26857658</v>
      </c>
      <c r="D57" s="27">
        <f ca="1">[1]SKASST_TOT!D$37</f>
        <v>20015158</v>
      </c>
      <c r="E57" s="27">
        <f ca="1">[1]SKASST_TOT!E$37</f>
        <v>-6842500</v>
      </c>
      <c r="F57" s="16"/>
      <c r="G57" s="17">
        <f>IF(C58=0,0,+C57/C58)</f>
        <v>0</v>
      </c>
      <c r="H57" s="17">
        <f>IF(D58=0,0,+D57/D58)</f>
        <v>0</v>
      </c>
      <c r="I57" s="17" t="e">
        <f ca="1">+E57/E58</f>
        <v>#DIV/0!</v>
      </c>
      <c r="L57" s="11" t="str">
        <f t="shared" si="5"/>
        <v>704</v>
      </c>
      <c r="M57" s="11" t="str">
        <f t="shared" si="5"/>
        <v>Budget primo trimestre 2024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35547849</v>
      </c>
      <c r="Q57" s="19">
        <f>E52</f>
        <v>29968187</v>
      </c>
      <c r="R57" s="18">
        <f>I51</f>
        <v>1.1861861713556445</v>
      </c>
    </row>
    <row r="58" spans="1:18" ht="16.5" customHeight="1" x14ac:dyDescent="0.3">
      <c r="A58" s="62"/>
      <c r="B58" s="20" t="s">
        <v>11</v>
      </c>
      <c r="C58" s="21">
        <f>+'[1]NI-San'!N1758</f>
        <v>0</v>
      </c>
      <c r="D58" s="21">
        <f>+'[1]NI-San'!O1758</f>
        <v>0</v>
      </c>
      <c r="E58" s="21">
        <f>+'[1]NI-San'!R1758</f>
        <v>0</v>
      </c>
      <c r="F58" s="22"/>
      <c r="G58" s="23"/>
      <c r="H58" s="23"/>
      <c r="I58" s="23"/>
      <c r="L58" s="11" t="str">
        <f t="shared" si="5"/>
        <v>704</v>
      </c>
      <c r="M58" s="11" t="str">
        <f t="shared" si="5"/>
        <v>Budget primo trimestre 2024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35547849</v>
      </c>
      <c r="Q58" s="19">
        <f>E55</f>
        <v>34065772</v>
      </c>
      <c r="R58" s="18">
        <f>I54</f>
        <v>1.0435063382682184</v>
      </c>
    </row>
    <row r="59" spans="1:18" ht="17.25" customHeight="1" x14ac:dyDescent="0.3">
      <c r="B59" s="58"/>
      <c r="L59" s="11" t="str">
        <f t="shared" si="5"/>
        <v>704</v>
      </c>
      <c r="M59" s="63" t="str">
        <f t="shared" si="5"/>
        <v>Budget primo trimestre 2024</v>
      </c>
      <c r="N59" s="11" t="str">
        <f t="shared" si="6"/>
        <v>Indicatore 5</v>
      </c>
      <c r="O59" s="63" t="str">
        <f t="shared" si="6"/>
        <v>Contributo PSSR  / Ricavi della gestione caratteristica</v>
      </c>
      <c r="P59" s="18">
        <f ca="1">E57</f>
        <v>-6842500</v>
      </c>
      <c r="Q59" s="19">
        <f>E58</f>
        <v>0</v>
      </c>
      <c r="R59" s="18" t="e">
        <f ca="1">I57</f>
        <v>#DIV/0!</v>
      </c>
    </row>
    <row r="60" spans="1:18" x14ac:dyDescent="0.3">
      <c r="A60" s="2" t="s">
        <v>46</v>
      </c>
    </row>
    <row r="61" spans="1:18" ht="35.25" customHeight="1" x14ac:dyDescent="0.3">
      <c r="A61" s="64" t="s">
        <v>47</v>
      </c>
      <c r="B61" s="64"/>
      <c r="C61" s="64"/>
      <c r="D61" s="64"/>
      <c r="E61" s="64"/>
      <c r="F61" s="64"/>
      <c r="G61" s="64"/>
      <c r="H61" s="64"/>
      <c r="I61" s="64"/>
    </row>
    <row r="62" spans="1:18" ht="16.5" customHeight="1" x14ac:dyDescent="0.3">
      <c r="A62" s="64" t="s">
        <v>48</v>
      </c>
      <c r="B62" s="64"/>
      <c r="C62" s="64"/>
      <c r="D62" s="64"/>
      <c r="E62" s="64"/>
      <c r="F62" s="64"/>
      <c r="G62" s="64"/>
      <c r="H62" s="64"/>
      <c r="I62" s="64"/>
    </row>
    <row r="63" spans="1:18" ht="37.5" customHeight="1" x14ac:dyDescent="0.3">
      <c r="A63" s="64" t="s">
        <v>49</v>
      </c>
      <c r="B63" s="64"/>
      <c r="C63" s="64"/>
      <c r="D63" s="64"/>
      <c r="E63" s="64"/>
      <c r="F63" s="64"/>
      <c r="G63" s="64"/>
      <c r="H63" s="64"/>
      <c r="I63" s="64"/>
    </row>
    <row r="64" spans="1:18" ht="16.5" customHeight="1" x14ac:dyDescent="0.3">
      <c r="A64" s="64" t="s">
        <v>50</v>
      </c>
      <c r="B64" s="64"/>
      <c r="C64" s="64"/>
      <c r="D64" s="64"/>
      <c r="E64" s="64"/>
      <c r="F64" s="64"/>
      <c r="G64" s="64"/>
      <c r="H64" s="64"/>
      <c r="I64" s="64"/>
    </row>
    <row r="65" spans="1:9" ht="16.5" customHeight="1" x14ac:dyDescent="0.3">
      <c r="A65" s="64" t="s">
        <v>51</v>
      </c>
      <c r="B65" s="64"/>
      <c r="C65" s="64"/>
      <c r="D65" s="64"/>
      <c r="E65" s="64"/>
      <c r="F65" s="64"/>
      <c r="G65" s="64"/>
      <c r="H65" s="64"/>
      <c r="I65" s="64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sheetProtection password="D544" sheet="1"/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90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Rocca Giuseppe Francesco</dc:creator>
  <cp:lastModifiedBy>Rocca Giuseppe Francesco</cp:lastModifiedBy>
  <dcterms:created xsi:type="dcterms:W3CDTF">2024-02-08T07:55:05Z</dcterms:created>
  <dcterms:modified xsi:type="dcterms:W3CDTF">2024-02-08T07:55:31Z</dcterms:modified>
</cp:coreProperties>
</file>